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'06'!$A$1:$S$74</definedName>
    <definedName name="_xlnm.Print_Area" localSheetId="13">'07'!$A$1:$T$74</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<sst xmlns="http://schemas.openxmlformats.org/spreadsheetml/2006/main" count="1028" uniqueCount="483">
  <si>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</si>
  <si>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</si>
  <si>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</si>
  <si>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</si>
  <si>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</si>
  <si>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</si>
  <si>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</si>
  <si>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</si>
  <si>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</si>
  <si>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</si>
  <si>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</si>
  <si>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</si>
  <si>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</si>
  <si>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</si>
  <si>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</si>
  <si>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</si>
  <si>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</si>
  <si>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</si>
  <si>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</si>
  <si>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</si>
  <si>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</si>
  <si>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</si>
  <si>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</si>
  <si>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</si>
  <si>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</si>
  <si>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</si>
  <si>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</si>
  <si>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</si>
  <si>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</si>
  <si>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</si>
  <si>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</si>
  <si>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</si>
  <si>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</si>
  <si>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</si>
  <si>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</si>
  <si>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</si>
  <si>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</si>
  <si>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</si>
  <si>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</si>
  <si>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</si>
  <si>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</si>
  <si>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</si>
  <si>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</si>
  <si>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</si>
  <si>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</si>
  <si>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</si>
  <si>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</si>
  <si>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</si>
  <si>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</si>
  <si>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</si>
  <si>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</si>
  <si>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</si>
  <si>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</si>
  <si>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</si>
  <si>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</si>
  <si>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</si>
  <si>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</si>
  <si>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</si>
  <si>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</si>
  <si>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</si>
  <si>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</si>
  <si>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</si>
  <si>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</si>
  <si>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</si>
  <si>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</si>
  <si>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</si>
  <si>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</si>
  <si>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</si>
  <si>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</si>
  <si>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</si>
  <si>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</si>
  <si>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</si>
  <si>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</si>
  <si>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</si>
  <si>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</si>
  <si>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</si>
  <si>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</si>
  <si>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</si>
  <si>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</si>
  <si>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</si>
  <si>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</si>
  <si>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</si>
  <si>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</si>
  <si>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</si>
  <si>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</si>
  <si>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</si>
  <si>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</si>
  <si>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</si>
  <si>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</si>
  <si>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</si>
  <si>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</si>
  <si>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</si>
  <si>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</si>
  <si>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</si>
  <si>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</si>
  <si>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</si>
  <si>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</si>
  <si>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</si>
  <si>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</si>
  <si>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</si>
  <si>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</si>
  <si>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</si>
  <si>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</si>
  <si>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</si>
  <si>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</si>
  <si>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</si>
  <si>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</si>
  <si>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</si>
  <si>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</si>
  <si>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</si>
  <si>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</si>
  <si>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</si>
  <si>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</si>
  <si>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</si>
  <si>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</si>
  <si>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</si>
  <si>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</si>
  <si>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</si>
  <si>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</si>
  <si>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</si>
  <si>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</si>
  <si>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</si>
  <si>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</si>
  <si>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</si>
  <si>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</si>
  <si>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</si>
  <si>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</si>
  <si>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</si>
  <si>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</si>
  <si>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</si>
  <si>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</si>
  <si>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</si>
  <si>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</si>
  <si>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</si>
  <si>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</si>
  <si>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</si>
  <si>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</si>
  <si>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</si>
  <si>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</si>
  <si>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</si>
  <si>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</si>
  <si>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</si>
  <si>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</si>
  <si>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</si>
  <si>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</si>
  <si>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</si>
  <si>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</si>
  <si>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</si>
  <si>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</si>
  <si>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</si>
  <si>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</si>
  <si>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</si>
  <si>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</si>
  <si>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</si>
  <si>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</si>
  <si>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</si>
  <si>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</si>
  <si>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</si>
  <si>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</si>
  <si>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</si>
  <si>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</si>
  <si>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</si>
  <si>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</si>
  <si>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</si>
  <si>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</si>
  <si>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</si>
  <si>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</si>
  <si>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</si>
  <si>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</si>
  <si>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</si>
  <si>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</si>
  <si>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</si>
  <si>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</si>
  <si>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</si>
  <si>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</si>
  <si>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</si>
  <si>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</si>
  <si>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</si>
  <si>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</si>
  <si>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</si>
  <si>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</si>
  <si>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</si>
  <si>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</si>
  <si>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</si>
  <si>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</si>
  <si>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</si>
  <si>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</si>
  <si>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</si>
  <si>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</si>
  <si>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</si>
  <si>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</si>
  <si>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</si>
  <si>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</si>
  <si>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</si>
  <si>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</si>
  <si>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</si>
  <si>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</si>
  <si>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</si>
  <si>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</si>
  <si>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</si>
  <si>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</si>
  <si>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</si>
  <si>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</si>
  <si>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</si>
  <si>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</si>
  <si>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</si>
  <si>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</si>
  <si>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</si>
  <si>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</si>
  <si>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</si>
  <si>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</si>
  <si>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</si>
  <si>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</si>
  <si>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</si>
  <si>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</si>
  <si>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</si>
  <si>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</si>
  <si>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</si>
  <si>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</si>
  <si>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</si>
  <si>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</si>
  <si>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</si>
  <si>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</si>
  <si>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</si>
  <si>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</si>
  <si>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</si>
  <si>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</si>
  <si>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</si>
  <si>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</si>
  <si>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</si>
  <si>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</si>
  <si>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</si>
  <si>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</si>
  <si>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</si>
  <si>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</si>
  <si>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</si>
  <si>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</si>
  <si>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</si>
  <si>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</si>
  <si>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</si>
  <si>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</si>
  <si>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</si>
  <si>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</si>
  <si>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</si>
  <si>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</si>
  <si>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</si>
  <si>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</si>
  <si>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</si>
  <si>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</si>
  <si>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</si>
  <si>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</si>
  <si>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</si>
  <si>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</si>
  <si>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</si>
  <si>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</si>
  <si>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</si>
  <si>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</si>
  <si>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</si>
  <si>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</si>
  <si>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</si>
  <si>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</si>
  <si>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</si>
  <si>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</si>
  <si>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</si>
  <si>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</si>
  <si>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</si>
  <si>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</si>
  <si>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</si>
  <si>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</si>
  <si>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</si>
  <si>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</si>
  <si>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</si>
  <si>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</si>
  <si>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</si>
  <si>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</si>
  <si>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</si>
  <si>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</si>
  <si>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</si>
  <si>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</si>
  <si>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</si>
  <si>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</si>
  <si>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</si>
  <si>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</si>
  <si>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</si>
  <si>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</si>
  <si>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</si>
  <si>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</si>
  <si>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</si>
  <si>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</si>
  <si>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</si>
  <si>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</si>
  <si>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</si>
  <si>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</si>
  <si>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</si>
  <si>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</si>
  <si>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</si>
  <si>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</si>
  <si>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</si>
  <si>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</si>
  <si>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</si>
  <si>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</si>
  <si>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</si>
  <si>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</si>
  <si>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</si>
  <si>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</si>
  <si>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</si>
  <si>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</si>
  <si>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</si>
  <si>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</si>
  <si>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</si>
  <si>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</si>
  <si>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</si>
  <si>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</si>
  <si>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</si>
  <si>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</si>
  <si>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</si>
  <si>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</si>
  <si>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</si>
  <si>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</si>
  <si>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</si>
  <si>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</si>
  <si>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</si>
  <si>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</si>
  <si>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</si>
  <si>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</si>
  <si>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</si>
  <si>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</si>
  <si>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</si>
  <si>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</si>
  <si>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</si>
  <si>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</si>
  <si>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</si>
  <si>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</si>
  <si>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</si>
  <si>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</si>
  <si>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</si>
  <si>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</si>
  <si>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</si>
  <si>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</si>
  <si>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</si>
  <si>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</si>
  <si>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</si>
  <si>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</si>
  <si>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</si>
  <si>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</si>
  <si>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</si>
  <si>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</si>
  <si>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</si>
  <si>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</si>
  <si>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</si>
  <si>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</si>
  <si>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</si>
  <si>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</si>
  <si>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</si>
  <si>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</si>
  <si>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</si>
  <si>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</si>
  <si>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</si>
  <si>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</si>
  <si>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</si>
  <si>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</si>
  <si>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</si>
  <si>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</si>
  <si>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</si>
  <si>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</si>
  <si>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</si>
  <si>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</si>
  <si>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</si>
  <si>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</si>
  <si>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</si>
  <si>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</si>
  <si>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</si>
  <si>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</si>
  <si>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</si>
  <si>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</si>
  <si>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</si>
  <si>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</si>
  <si>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</si>
  <si>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</si>
  <si>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</si>
  <si>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</si>
  <si>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</si>
  <si>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</si>
  <si>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</si>
  <si>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</si>
  <si>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</si>
  <si>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</si>
  <si>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</si>
  <si>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</si>
  <si>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</si>
  <si>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</si>
  <si>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</si>
  <si>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</si>
  <si>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</si>
  <si>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</si>
  <si>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</si>
  <si>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</si>
  <si>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</si>
  <si>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</si>
  <si>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</si>
  <si>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</si>
  <si>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</si>
  <si>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</si>
  <si>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</si>
  <si>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</si>
  <si>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</si>
  <si>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</si>
  <si>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</si>
  <si>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</si>
  <si>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</si>
  <si>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</si>
  <si>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</si>
  <si>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</si>
  <si>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</si>
  <si>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</si>
  <si>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</si>
  <si>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</si>
  <si>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</si>
  <si>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</si>
  <si>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</si>
  <si>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</si>
  <si>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</si>
  <si>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</si>
  <si>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Tỉnh Thái Bình</t>
  </si>
  <si>
    <t>Hà Thành</t>
  </si>
  <si>
    <t>Nguyễn Ngọc Tăng</t>
  </si>
  <si>
    <t>Nguyễn Thái Bình</t>
  </si>
  <si>
    <t>Lê Thanh Tình</t>
  </si>
  <si>
    <t>Hoàng Văn Hạ</t>
  </si>
  <si>
    <t>Trần Văn Hiếu</t>
  </si>
  <si>
    <t>Chi cục Thành phố</t>
  </si>
  <si>
    <t>Nguyễn Thanh Hương</t>
  </si>
  <si>
    <t>Tô Minh Khoát</t>
  </si>
  <si>
    <t>Trần thùy Giang</t>
  </si>
  <si>
    <t>Trần Mạnh Thắng</t>
  </si>
  <si>
    <t>Vũ Tiến Hải</t>
  </si>
  <si>
    <t>Bùi Minh Toàn</t>
  </si>
  <si>
    <t>Nguyễn Minh Lương</t>
  </si>
  <si>
    <t>Chi cục Vũ Thư</t>
  </si>
  <si>
    <t>Phạm Quang Huy</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</si>
  <si>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</si>
  <si>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</si>
  <si>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</si>
  <si>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</si>
  <si>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</si>
  <si>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</si>
  <si>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</si>
  <si>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</si>
  <si>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</si>
  <si>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</si>
  <si>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</si>
  <si>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</si>
  <si>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</si>
  <si>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</si>
  <si>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</si>
  <si>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</si>
  <si>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</si>
  <si>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</si>
  <si>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</si>
  <si>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 Ngô Quang Toản</t>
  </si>
  <si>
    <t>CHV Lê Miền Đông</t>
  </si>
  <si>
    <t>CHV Nguyễn Ngọc Tuân</t>
  </si>
  <si>
    <t>CHV Trần Xuân Lộc</t>
  </si>
  <si>
    <t>Chi cục Quỳnh Phụ</t>
  </si>
  <si>
    <t>Nguyễn Đình Vỡi</t>
  </si>
  <si>
    <t>Trần Đức Hoan</t>
  </si>
  <si>
    <t>Nguyễn Đắc Ban</t>
  </si>
  <si>
    <t>Nguyễn Thị Phượng</t>
  </si>
  <si>
    <t>Chi cục Thái Thụy</t>
  </si>
  <si>
    <t>Chấp hành viên Nam</t>
  </si>
  <si>
    <t>Chấp hành viên Duy</t>
  </si>
  <si>
    <t>Chấp hành viên Dân</t>
  </si>
  <si>
    <t>Chấp hành viên Lê</t>
  </si>
  <si>
    <t>Ngô Quang Toản</t>
  </si>
  <si>
    <t>Lê Miền Đông</t>
  </si>
  <si>
    <t>Nguyễn Ngọc Tuân</t>
  </si>
  <si>
    <t>Trần Xuân Lộc</t>
  </si>
  <si>
    <t>Trần Xuân Thúy</t>
  </si>
  <si>
    <t>Ng T M Hương</t>
  </si>
  <si>
    <t>Tỷ lệ (xong + đình chỉ+giảm)/ Có điều kiện</t>
  </si>
  <si>
    <r>
      <rPr>
        <sz val="12"/>
        <rFont val="Times New Roman"/>
        <family val="1"/>
      </rPr>
      <t xml:space="preserve">Thái Bình, ngày </t>
    </r>
    <r>
      <rPr>
        <sz val="12"/>
        <color indexed="10"/>
        <rFont val="Times New Roman"/>
        <family val="1"/>
      </rPr>
      <t>10</t>
    </r>
    <r>
      <rPr>
        <sz val="12"/>
        <rFont val="Times New Roman"/>
        <family val="1"/>
      </rPr>
      <t xml:space="preserve"> tháng 6 năm 2016</t>
    </r>
  </si>
  <si>
    <r>
      <rPr>
        <sz val="12"/>
        <rFont val="Times New Roman"/>
        <family val="1"/>
      </rPr>
      <t>8 tháng / năm 2016</t>
    </r>
  </si>
  <si>
    <t>CHV Hoàng Xuân Huân</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</si>
</sst>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2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0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0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0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0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05"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05"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05"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05"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05"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6"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07" fillId="20" borderId="1" applyNumberFormat="0" applyAlignment="0" applyProtection="0"/>
    <xf numFmtId="0" fontId="40" fillId="20" borderId="1" applyNumberFormat="0" applyAlignment="0" applyProtection="0"/>
    <xf numFmtId="0" fontId="40" fillId="20" borderId="1" applyNumberFormat="0" applyAlignment="0" applyProtection="0"/>
    <xf numFmtId="0" fontId="108" fillId="21" borderId="2" applyNumberFormat="0" applyAlignment="0" applyProtection="0"/>
    <xf numFmtId="0" fontId="41" fillId="21" borderId="2"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11"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12"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13"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1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14" fillId="7" borderId="1" applyNumberFormat="0" applyAlignment="0" applyProtection="0"/>
    <xf numFmtId="0" fontId="47" fillId="7" borderId="1" applyNumberFormat="0" applyAlignment="0" applyProtection="0"/>
    <xf numFmtId="0" fontId="47" fillId="7" borderId="1" applyNumberFormat="0" applyAlignment="0" applyProtection="0"/>
    <xf numFmtId="0" fontId="115"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16"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17" fillId="20" borderId="8" applyNumberFormat="0" applyAlignment="0" applyProtection="0"/>
    <xf numFmtId="0" fontId="50" fillId="20" borderId="8" applyNumberFormat="0" applyAlignment="0" applyProtection="0"/>
    <xf numFmtId="0" fontId="50" fillId="20"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9"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800">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0" xfId="96" applyNumberFormat="1" applyFont="1" applyBorder="1" applyAlignment="1">
      <alignment vertical="center"/>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xf>
    <xf numFmtId="49" fontId="12"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24" borderId="11" xfId="0" applyNumberFormat="1" applyFont="1" applyFill="1" applyBorder="1" applyAlignment="1">
      <alignment/>
    </xf>
    <xf numFmtId="3" fontId="4"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24" borderId="13" xfId="136" applyNumberFormat="1" applyFont="1" applyFill="1" applyBorder="1" applyAlignment="1">
      <alignment/>
      <protection/>
    </xf>
    <xf numFmtId="49" fontId="7" fillId="0" borderId="11" xfId="136" applyNumberFormat="1" applyFont="1" applyFill="1" applyBorder="1" applyAlignment="1">
      <alignment horizontal="center" vertical="center" wrapText="1"/>
      <protection/>
    </xf>
    <xf numFmtId="49" fontId="54" fillId="25" borderId="11" xfId="136" applyNumberFormat="1" applyFont="1" applyFill="1" applyBorder="1" applyAlignment="1">
      <alignment horizontal="center"/>
      <protection/>
    </xf>
    <xf numFmtId="49" fontId="7" fillId="0" borderId="12"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vertical="center" wrapText="1"/>
      <protection/>
    </xf>
    <xf numFmtId="49" fontId="55" fillId="0" borderId="11" xfId="136" applyNumberFormat="1" applyFont="1" applyFill="1" applyBorder="1" applyAlignment="1">
      <alignment horizontal="center" vertical="center" wrapText="1"/>
      <protection/>
    </xf>
    <xf numFmtId="49" fontId="18"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3" fillId="3" borderId="11" xfId="136" applyNumberFormat="1" applyFont="1" applyFill="1" applyBorder="1" applyAlignment="1">
      <alignment vertical="center"/>
      <protection/>
    </xf>
    <xf numFmtId="3" fontId="58" fillId="3" borderId="11" xfId="136" applyNumberFormat="1" applyFont="1" applyFill="1" applyBorder="1" applyAlignment="1">
      <alignment vertical="center"/>
      <protection/>
    </xf>
    <xf numFmtId="49" fontId="59" fillId="0" borderId="11" xfId="136" applyNumberFormat="1" applyFont="1" applyBorder="1" applyAlignment="1">
      <alignment horizontal="center" vertical="center"/>
      <protection/>
    </xf>
    <xf numFmtId="3" fontId="25" fillId="22" borderId="11" xfId="136" applyNumberFormat="1" applyFont="1" applyFill="1" applyBorder="1" applyAlignment="1">
      <alignment vertical="center"/>
      <protection/>
    </xf>
    <xf numFmtId="3" fontId="3" fillId="25" borderId="11" xfId="136" applyNumberFormat="1" applyFont="1" applyFill="1" applyBorder="1" applyAlignment="1">
      <alignment horizontal="center" vertical="center"/>
      <protection/>
    </xf>
    <xf numFmtId="3" fontId="3" fillId="25" borderId="11" xfId="136" applyNumberFormat="1" applyFont="1" applyFill="1" applyBorder="1" applyAlignment="1">
      <alignment vertical="center"/>
      <protection/>
    </xf>
    <xf numFmtId="49" fontId="7" fillId="22" borderId="11" xfId="136" applyNumberFormat="1" applyFont="1" applyFill="1" applyBorder="1" applyAlignment="1">
      <alignment horizontal="center" vertical="center"/>
      <protection/>
    </xf>
    <xf numFmtId="49" fontId="7" fillId="22" borderId="11" xfId="136" applyNumberFormat="1" applyFont="1" applyFill="1" applyBorder="1" applyAlignment="1">
      <alignment horizontal="left" vertical="center"/>
      <protection/>
    </xf>
    <xf numFmtId="3" fontId="29" fillId="25" borderId="11" xfId="136" applyNumberFormat="1" applyFont="1" applyFill="1" applyBorder="1" applyAlignment="1">
      <alignment vertical="center"/>
      <protection/>
    </xf>
    <xf numFmtId="3" fontId="29" fillId="0" borderId="11" xfId="136" applyNumberFormat="1" applyFont="1" applyFill="1" applyBorder="1" applyAlignment="1">
      <alignment vertical="center"/>
      <protection/>
    </xf>
    <xf numFmtId="9" fontId="0" fillId="0" borderId="0" xfId="145" applyFont="1" applyAlignment="1">
      <alignment vertical="center"/>
    </xf>
    <xf numFmtId="49" fontId="7" fillId="22" borderId="14" xfId="136" applyNumberFormat="1" applyFont="1" applyFill="1" applyBorder="1" applyAlignment="1">
      <alignment horizontal="center" vertical="center"/>
      <protection/>
    </xf>
    <xf numFmtId="3" fontId="25" fillId="22" borderId="11" xfId="136" applyNumberFormat="1" applyFont="1" applyFill="1" applyBorder="1" applyAlignment="1">
      <alignment vertical="center"/>
      <protection/>
    </xf>
    <xf numFmtId="49" fontId="4" fillId="0" borderId="11" xfId="136" applyNumberFormat="1" applyFont="1" applyBorder="1" applyAlignment="1">
      <alignment horizontal="center" vertical="center"/>
      <protection/>
    </xf>
    <xf numFmtId="49" fontId="4" fillId="24" borderId="11" xfId="136" applyNumberFormat="1" applyFont="1" applyFill="1" applyBorder="1" applyAlignment="1">
      <alignment horizontal="left" vertical="center"/>
      <protection/>
    </xf>
    <xf numFmtId="49" fontId="5"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60" fillId="0" borderId="0" xfId="136" applyNumberFormat="1" applyFont="1" applyBorder="1">
      <alignment/>
      <protection/>
    </xf>
    <xf numFmtId="49" fontId="61"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2"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64" fillId="0" borderId="0" xfId="136" applyNumberFormat="1" applyFont="1" applyBorder="1" applyAlignment="1">
      <alignment wrapText="1"/>
      <protection/>
    </xf>
    <xf numFmtId="49" fontId="2" fillId="0" borderId="0" xfId="136" applyNumberFormat="1" applyFont="1" applyBorder="1">
      <alignment/>
      <protection/>
    </xf>
    <xf numFmtId="49" fontId="41" fillId="0" borderId="0" xfId="136" applyNumberFormat="1" applyFont="1" applyBorder="1" applyAlignment="1">
      <alignment horizontal="center" wrapText="1"/>
      <protection/>
    </xf>
    <xf numFmtId="49" fontId="41"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24" borderId="0" xfId="136" applyNumberFormat="1" applyFont="1" applyFill="1">
      <alignmen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0" fontId="67" fillId="0" borderId="0" xfId="136" applyFont="1" applyAlignment="1">
      <alignment/>
      <protection/>
    </xf>
    <xf numFmtId="0" fontId="3" fillId="0" borderId="0" xfId="136" applyFont="1" applyAlignment="1">
      <alignment/>
      <protection/>
    </xf>
    <xf numFmtId="49" fontId="32"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13" xfId="136" applyNumberFormat="1" applyFont="1" applyFill="1" applyBorder="1" applyAlignment="1">
      <alignment/>
      <protection/>
    </xf>
    <xf numFmtId="49" fontId="5" fillId="0" borderId="13" xfId="136" applyNumberFormat="1" applyFont="1" applyFill="1" applyBorder="1" applyAlignment="1">
      <alignment horizontal="center"/>
      <protection/>
    </xf>
    <xf numFmtId="49" fontId="0" fillId="0" borderId="0" xfId="136" applyNumberFormat="1" applyFill="1" applyBorder="1">
      <alignment/>
      <protection/>
    </xf>
    <xf numFmtId="49" fontId="6" fillId="0" borderId="11" xfId="136" applyNumberFormat="1" applyFont="1" applyFill="1" applyBorder="1" applyAlignment="1">
      <alignment horizontal="center" vertical="center" wrapText="1"/>
      <protection/>
    </xf>
    <xf numFmtId="49" fontId="19" fillId="0" borderId="11" xfId="136" applyNumberFormat="1" applyFont="1" applyFill="1" applyBorder="1" applyAlignment="1">
      <alignment horizontal="center" vertical="center" wrapText="1"/>
      <protection/>
    </xf>
    <xf numFmtId="3" fontId="30" fillId="3" borderId="11" xfId="136" applyNumberFormat="1" applyFont="1" applyFill="1" applyBorder="1" applyAlignment="1">
      <alignment horizontal="center" vertical="center" wrapText="1"/>
      <protection/>
    </xf>
    <xf numFmtId="3" fontId="70" fillId="3" borderId="11" xfId="136" applyNumberFormat="1" applyFont="1" applyFill="1" applyBorder="1" applyAlignment="1">
      <alignment horizontal="center" vertical="center" wrapText="1"/>
      <protection/>
    </xf>
    <xf numFmtId="3" fontId="6" fillId="22" borderId="11"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 fillId="0" borderId="11" xfId="136" applyNumberFormat="1" applyFont="1" applyFill="1" applyBorder="1" applyAlignment="1">
      <alignment horizontal="left"/>
      <protection/>
    </xf>
    <xf numFmtId="3" fontId="5" fillId="22" borderId="11" xfId="136" applyNumberFormat="1" applyFont="1" applyFill="1" applyBorder="1" applyAlignment="1">
      <alignment horizontal="center" vertical="center" wrapText="1"/>
      <protection/>
    </xf>
    <xf numFmtId="3" fontId="5" fillId="0" borderId="11" xfId="136" applyNumberFormat="1" applyFont="1" applyFill="1" applyBorder="1" applyAlignment="1">
      <alignment horizontal="center" vertical="center" wrapText="1"/>
      <protection/>
    </xf>
    <xf numFmtId="9" fontId="0" fillId="0" borderId="0" xfId="145" applyFont="1" applyFill="1" applyAlignment="1">
      <alignment/>
    </xf>
    <xf numFmtId="49" fontId="7" fillId="22" borderId="14" xfId="136" applyNumberFormat="1" applyFont="1" applyFill="1" applyBorder="1" applyAlignment="1">
      <alignment horizontal="center"/>
      <protection/>
    </xf>
    <xf numFmtId="49" fontId="7" fillId="22" borderId="11" xfId="136" applyNumberFormat="1" applyFont="1" applyFill="1" applyBorder="1" applyAlignment="1">
      <alignment horizontal="left"/>
      <protection/>
    </xf>
    <xf numFmtId="49" fontId="4" fillId="0" borderId="14" xfId="136" applyNumberFormat="1" applyFont="1" applyFill="1" applyBorder="1" applyAlignment="1">
      <alignment horizontal="center"/>
      <protection/>
    </xf>
    <xf numFmtId="49" fontId="4" fillId="24" borderId="11" xfId="136" applyNumberFormat="1" applyFont="1" applyFill="1" applyBorder="1" applyAlignment="1">
      <alignment horizontal="left"/>
      <protection/>
    </xf>
    <xf numFmtId="3" fontId="5" fillId="24" borderId="11" xfId="136" applyNumberFormat="1" applyFont="1" applyFill="1" applyBorder="1" applyAlignment="1">
      <alignment horizontal="center" vertical="center" wrapText="1"/>
      <protection/>
    </xf>
    <xf numFmtId="49" fontId="5" fillId="24" borderId="11" xfId="136" applyNumberFormat="1" applyFont="1" applyFill="1" applyBorder="1" applyAlignment="1">
      <alignment horizontal="left"/>
      <protection/>
    </xf>
    <xf numFmtId="49" fontId="6" fillId="0" borderId="10" xfId="136" applyNumberFormat="1" applyFont="1" applyFill="1" applyBorder="1" applyAlignment="1">
      <alignment horizontal="center"/>
      <protection/>
    </xf>
    <xf numFmtId="49" fontId="6" fillId="0" borderId="10" xfId="136" applyNumberFormat="1" applyFont="1" applyFill="1" applyBorder="1" applyAlignment="1">
      <alignment horizontal="left"/>
      <protection/>
    </xf>
    <xf numFmtId="3" fontId="5" fillId="0" borderId="10"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1" fillId="0" borderId="0" xfId="136" applyNumberFormat="1" applyFont="1" applyFill="1">
      <alignment/>
      <protection/>
    </xf>
    <xf numFmtId="49" fontId="4" fillId="0" borderId="0" xfId="136" applyNumberFormat="1" applyFont="1" applyFill="1">
      <alignment/>
      <protection/>
    </xf>
    <xf numFmtId="49" fontId="0" fillId="24" borderId="0" xfId="136" applyNumberFormat="1" applyFont="1" applyFill="1">
      <alignment/>
      <protection/>
    </xf>
    <xf numFmtId="49" fontId="3" fillId="24"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11" xfId="136" applyNumberFormat="1" applyFont="1" applyBorder="1" applyAlignment="1">
      <alignment horizontal="center"/>
      <protection/>
    </xf>
    <xf numFmtId="3" fontId="4" fillId="4" borderId="11" xfId="137" applyNumberFormat="1" applyFont="1" applyFill="1" applyBorder="1" applyAlignment="1">
      <alignment horizontal="center" vertical="center"/>
      <protection/>
    </xf>
    <xf numFmtId="3" fontId="33" fillId="24" borderId="11" xfId="136" applyNumberFormat="1" applyFont="1" applyFill="1" applyBorder="1" applyAlignment="1">
      <alignment horizontal="center" vertical="center"/>
      <protection/>
    </xf>
    <xf numFmtId="3" fontId="17" fillId="3" borderId="11" xfId="136" applyNumberFormat="1" applyFont="1" applyFill="1" applyBorder="1" applyAlignment="1">
      <alignment horizontal="center" vertical="center"/>
      <protection/>
    </xf>
    <xf numFmtId="3" fontId="35" fillId="3"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4" borderId="11" xfId="137" applyNumberFormat="1" applyFont="1" applyFill="1" applyBorder="1" applyAlignment="1">
      <alignment horizontal="center" vertical="center"/>
      <protection/>
    </xf>
    <xf numFmtId="49" fontId="7" fillId="0" borderId="11" xfId="136" applyNumberFormat="1" applyFont="1" applyBorder="1" applyAlignment="1">
      <alignment horizontal="center" vertical="center"/>
      <protection/>
    </xf>
    <xf numFmtId="49" fontId="7" fillId="24" borderId="11" xfId="136" applyNumberFormat="1" applyFont="1" applyFill="1" applyBorder="1" applyAlignment="1">
      <alignment horizontal="left" vertical="center"/>
      <protection/>
    </xf>
    <xf numFmtId="3" fontId="4" fillId="24" borderId="11" xfId="136" applyNumberFormat="1" applyFont="1" applyFill="1" applyBorder="1" applyAlignment="1">
      <alignment horizontal="center" vertical="center"/>
      <protection/>
    </xf>
    <xf numFmtId="3" fontId="4" fillId="22" borderId="11" xfId="136" applyNumberFormat="1" applyFont="1" applyFill="1" applyBorder="1" applyAlignment="1">
      <alignment horizontal="center" vertical="center"/>
      <protection/>
    </xf>
    <xf numFmtId="49" fontId="4"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11" xfId="136" applyNumberFormat="1" applyFont="1" applyFill="1" applyBorder="1" applyAlignment="1">
      <alignment horizontal="center" vertical="center"/>
      <protection/>
    </xf>
    <xf numFmtId="3" fontId="4" fillId="24" borderId="11" xfId="137" applyNumberFormat="1" applyFont="1" applyFill="1" applyBorder="1" applyAlignment="1">
      <alignment horizontal="center" vertical="center"/>
      <protection/>
    </xf>
    <xf numFmtId="49" fontId="4" fillId="24" borderId="14"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24" borderId="10" xfId="137" applyNumberFormat="1" applyFont="1" applyFill="1" applyBorder="1" applyAlignment="1">
      <alignment horizontal="center" vertical="center"/>
      <protection/>
    </xf>
    <xf numFmtId="9" fontId="0" fillId="0" borderId="0" xfId="145" applyFont="1" applyAlignment="1">
      <alignment/>
    </xf>
    <xf numFmtId="49" fontId="29" fillId="0" borderId="0" xfId="136" applyNumberFormat="1" applyFont="1" applyBorder="1" applyAlignment="1">
      <alignment wrapText="1"/>
      <protection/>
    </xf>
    <xf numFmtId="3" fontId="4" fillId="24" borderId="0" xfId="137" applyNumberFormat="1" applyFont="1" applyFill="1" applyBorder="1" applyAlignment="1">
      <alignment horizontal="center" vertical="center"/>
      <protection/>
    </xf>
    <xf numFmtId="49" fontId="29" fillId="0" borderId="0" xfId="136" applyNumberFormat="1" applyFont="1" applyAlignment="1">
      <alignment wrapText="1"/>
      <protection/>
    </xf>
    <xf numFmtId="49" fontId="38" fillId="0" borderId="0" xfId="136" applyNumberFormat="1" applyFont="1">
      <alignment/>
      <protection/>
    </xf>
    <xf numFmtId="49" fontId="38" fillId="0" borderId="0" xfId="136" applyNumberFormat="1" applyFont="1" applyAlignment="1">
      <alignment wrapText="1"/>
      <protection/>
    </xf>
    <xf numFmtId="49" fontId="3" fillId="24" borderId="0" xfId="136" applyNumberFormat="1" applyFont="1" applyFill="1" applyAlignment="1">
      <alignment/>
      <protection/>
    </xf>
    <xf numFmtId="49" fontId="73"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24" borderId="0" xfId="138" applyNumberFormat="1" applyFont="1" applyFill="1" applyBorder="1" applyAlignment="1">
      <alignment horizontal="left"/>
      <protection/>
    </xf>
    <xf numFmtId="49" fontId="0" fillId="24" borderId="0" xfId="138" applyNumberFormat="1" applyFont="1" applyFill="1" applyBorder="1" applyAlignment="1">
      <alignment horizontal="left"/>
      <protection/>
    </xf>
    <xf numFmtId="49" fontId="27" fillId="0" borderId="0" xfId="138" applyNumberFormat="1" applyFont="1">
      <alignment/>
      <protection/>
    </xf>
    <xf numFmtId="49" fontId="0" fillId="24"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13" xfId="138" applyNumberFormat="1" applyFont="1" applyBorder="1" applyAlignment="1">
      <alignment horizontal="left"/>
      <protection/>
    </xf>
    <xf numFmtId="49" fontId="3" fillId="0" borderId="13" xfId="138" applyNumberFormat="1" applyFont="1" applyBorder="1" applyAlignment="1">
      <alignment horizontal="left"/>
      <protection/>
    </xf>
    <xf numFmtId="49" fontId="27" fillId="0" borderId="0" xfId="138" applyNumberFormat="1" applyFont="1" applyFill="1">
      <alignment/>
      <protection/>
    </xf>
    <xf numFmtId="49" fontId="27" fillId="0" borderId="0" xfId="138" applyNumberFormat="1" applyFont="1" applyAlignment="1">
      <alignment vertical="center"/>
      <protection/>
    </xf>
    <xf numFmtId="49" fontId="6" fillId="24" borderId="11" xfId="138" applyNumberFormat="1" applyFont="1" applyFill="1" applyBorder="1" applyAlignment="1">
      <alignment horizontal="left" vertical="center"/>
      <protection/>
    </xf>
    <xf numFmtId="49" fontId="1" fillId="0" borderId="0" xfId="138" applyNumberFormat="1" applyFont="1">
      <alignment/>
      <protection/>
    </xf>
    <xf numFmtId="49" fontId="29" fillId="0" borderId="0" xfId="138" applyNumberFormat="1" applyFont="1" applyBorder="1" applyAlignment="1">
      <alignment/>
      <protection/>
    </xf>
    <xf numFmtId="49" fontId="80"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9" fillId="0" borderId="0" xfId="138" applyNumberFormat="1" applyFont="1" applyAlignment="1">
      <alignment horizontal="center"/>
      <protection/>
    </xf>
    <xf numFmtId="49" fontId="29" fillId="0" borderId="0" xfId="138" applyNumberFormat="1" applyFont="1">
      <alignment/>
      <protection/>
    </xf>
    <xf numFmtId="49" fontId="80" fillId="0" borderId="0" xfId="138" applyNumberFormat="1" applyFont="1" applyAlignment="1">
      <alignment horizontal="center"/>
      <protection/>
    </xf>
    <xf numFmtId="49" fontId="13" fillId="0" borderId="0" xfId="138" applyNumberFormat="1" applyFont="1" applyBorder="1" applyAlignment="1">
      <alignment wrapText="1"/>
      <protection/>
    </xf>
    <xf numFmtId="49" fontId="82" fillId="0" borderId="0" xfId="138" applyNumberFormat="1" applyFont="1">
      <alignment/>
      <protection/>
    </xf>
    <xf numFmtId="9" fontId="27" fillId="0" borderId="0" xfId="145" applyFont="1" applyAlignment="1">
      <alignment/>
    </xf>
    <xf numFmtId="3" fontId="0" fillId="24" borderId="0" xfId="138" applyNumberFormat="1" applyFont="1" applyFill="1" applyBorder="1" applyAlignment="1">
      <alignment/>
      <protection/>
    </xf>
    <xf numFmtId="0" fontId="27"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7" fillId="0" borderId="0" xfId="138" applyFont="1">
      <alignment/>
      <protection/>
    </xf>
    <xf numFmtId="0" fontId="6" fillId="0" borderId="11" xfId="138" applyFont="1" applyBorder="1" applyAlignment="1">
      <alignment horizontal="center" vertical="center"/>
      <protection/>
    </xf>
    <xf numFmtId="0" fontId="6" fillId="24" borderId="11" xfId="138" applyFont="1" applyFill="1" applyBorder="1" applyAlignment="1">
      <alignment horizontal="left" vertical="center"/>
      <protection/>
    </xf>
    <xf numFmtId="9" fontId="27" fillId="0" borderId="0" xfId="145" applyFont="1" applyAlignment="1">
      <alignment vertical="center"/>
    </xf>
    <xf numFmtId="0" fontId="5" fillId="0" borderId="14" xfId="138" applyFont="1" applyBorder="1" applyAlignment="1">
      <alignment horizontal="center" vertical="center"/>
      <protection/>
    </xf>
    <xf numFmtId="0" fontId="27"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9" fillId="0" borderId="0" xfId="138" applyFont="1" applyBorder="1" applyAlignment="1">
      <alignment wrapText="1"/>
      <protection/>
    </xf>
    <xf numFmtId="0" fontId="25" fillId="0" borderId="0" xfId="138" applyNumberFormat="1" applyFont="1" applyBorder="1" applyAlignment="1">
      <alignment/>
      <protection/>
    </xf>
    <xf numFmtId="0" fontId="80"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9"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24"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13" xfId="138" applyNumberFormat="1" applyFont="1" applyBorder="1" applyAlignment="1">
      <alignment/>
      <protection/>
    </xf>
    <xf numFmtId="49" fontId="6" fillId="0" borderId="11" xfId="138" applyNumberFormat="1" applyFont="1" applyFill="1" applyBorder="1" applyAlignment="1">
      <alignment horizontal="center" vertical="center" wrapText="1"/>
      <protection/>
    </xf>
    <xf numFmtId="49" fontId="5" fillId="0" borderId="15"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16" xfId="138" applyNumberFormat="1" applyFont="1" applyFill="1" applyBorder="1" applyAlignment="1">
      <alignment horizontal="center" vertical="center" wrapText="1"/>
      <protection/>
    </xf>
    <xf numFmtId="49" fontId="19" fillId="0" borderId="11" xfId="138" applyNumberFormat="1" applyFont="1" applyFill="1" applyBorder="1" applyAlignment="1">
      <alignment horizontal="center" vertical="center"/>
      <protection/>
    </xf>
    <xf numFmtId="49" fontId="19" fillId="0" borderId="11" xfId="138" applyNumberFormat="1" applyFont="1" applyBorder="1" applyAlignment="1">
      <alignment horizontal="center" vertical="center"/>
      <protection/>
    </xf>
    <xf numFmtId="49" fontId="5" fillId="0" borderId="0" xfId="138" applyNumberFormat="1" applyFont="1" applyAlignment="1">
      <alignment vertical="center"/>
      <protection/>
    </xf>
    <xf numFmtId="3" fontId="30" fillId="3" borderId="11" xfId="138" applyNumberFormat="1" applyFont="1" applyFill="1" applyBorder="1" applyAlignment="1">
      <alignment horizontal="center" vertical="center"/>
      <protection/>
    </xf>
    <xf numFmtId="3" fontId="70" fillId="3" borderId="11" xfId="138" applyNumberFormat="1" applyFont="1" applyFill="1" applyBorder="1" applyAlignment="1">
      <alignment horizontal="center" vertical="center"/>
      <protection/>
    </xf>
    <xf numFmtId="3" fontId="30" fillId="4" borderId="11" xfId="138" applyNumberFormat="1" applyFont="1" applyFill="1" applyBorder="1" applyAlignment="1">
      <alignment horizontal="center" vertical="center"/>
      <protection/>
    </xf>
    <xf numFmtId="3" fontId="6" fillId="22" borderId="11" xfId="138" applyNumberFormat="1" applyFont="1" applyFill="1" applyBorder="1" applyAlignment="1">
      <alignment horizontal="center" vertical="center"/>
      <protection/>
    </xf>
    <xf numFmtId="49" fontId="6" fillId="0" borderId="11" xfId="138" applyNumberFormat="1" applyFont="1" applyBorder="1" applyAlignment="1">
      <alignment horizontal="center" vertical="center"/>
      <protection/>
    </xf>
    <xf numFmtId="3" fontId="5" fillId="24" borderId="11" xfId="138" applyNumberFormat="1" applyFont="1" applyFill="1" applyBorder="1" applyAlignment="1">
      <alignment horizontal="center" vertical="center"/>
      <protection/>
    </xf>
    <xf numFmtId="49" fontId="6" fillId="0" borderId="14" xfId="138" applyNumberFormat="1" applyFont="1" applyBorder="1" applyAlignment="1">
      <alignment horizontal="center" vertical="center"/>
      <protection/>
    </xf>
    <xf numFmtId="49" fontId="5" fillId="0" borderId="14" xfId="138" applyNumberFormat="1" applyFont="1" applyBorder="1" applyAlignment="1">
      <alignment horizontal="center" vertical="center"/>
      <protection/>
    </xf>
    <xf numFmtId="3" fontId="5" fillId="0" borderId="11" xfId="138" applyNumberFormat="1" applyFont="1" applyBorder="1" applyAlignment="1">
      <alignment horizontal="center" vertical="center"/>
      <protection/>
    </xf>
    <xf numFmtId="49" fontId="88" fillId="0" borderId="0" xfId="138" applyNumberFormat="1" applyFont="1">
      <alignment/>
      <protection/>
    </xf>
    <xf numFmtId="49" fontId="27" fillId="0" borderId="0" xfId="138" applyNumberFormat="1">
      <alignment/>
      <protection/>
    </xf>
    <xf numFmtId="49" fontId="29" fillId="0" borderId="0" xfId="138" applyNumberFormat="1" applyFont="1" applyBorder="1" applyAlignment="1">
      <alignment wrapText="1"/>
      <protection/>
    </xf>
    <xf numFmtId="49" fontId="21" fillId="0" borderId="0" xfId="138" applyNumberFormat="1" applyFont="1">
      <alignment/>
      <protection/>
    </xf>
    <xf numFmtId="49" fontId="32" fillId="0" borderId="0" xfId="138" applyNumberFormat="1" applyFont="1">
      <alignment/>
      <protection/>
    </xf>
    <xf numFmtId="49" fontId="32"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7" fillId="0" borderId="15" xfId="138" applyFont="1" applyBorder="1">
      <alignment/>
      <protection/>
    </xf>
    <xf numFmtId="0" fontId="27" fillId="0" borderId="0" xfId="138" applyFont="1" applyBorder="1">
      <alignment/>
      <protection/>
    </xf>
    <xf numFmtId="0" fontId="12" fillId="0" borderId="11" xfId="138" applyFont="1" applyBorder="1" applyAlignment="1">
      <alignment horizontal="center" vertical="center" wrapText="1"/>
      <protection/>
    </xf>
    <xf numFmtId="0" fontId="19" fillId="0" borderId="14" xfId="138" applyFont="1" applyFill="1" applyBorder="1" applyAlignment="1">
      <alignment horizontal="center" vertical="center"/>
      <protection/>
    </xf>
    <xf numFmtId="0" fontId="19" fillId="0" borderId="11" xfId="138" applyFont="1" applyFill="1" applyBorder="1" applyAlignment="1">
      <alignment horizontal="center" vertical="center"/>
      <protection/>
    </xf>
    <xf numFmtId="0" fontId="19" fillId="0" borderId="11" xfId="138" applyFont="1" applyBorder="1" applyAlignment="1">
      <alignment horizontal="center" vertical="center"/>
      <protection/>
    </xf>
    <xf numFmtId="3" fontId="20" fillId="3" borderId="11" xfId="138" applyNumberFormat="1" applyFont="1" applyFill="1" applyBorder="1" applyAlignment="1">
      <alignment horizontal="center" vertical="center"/>
      <protection/>
    </xf>
    <xf numFmtId="3" fontId="36" fillId="3" borderId="11" xfId="138" applyNumberFormat="1" applyFont="1" applyFill="1" applyBorder="1" applyAlignment="1">
      <alignment horizontal="center" vertical="center"/>
      <protection/>
    </xf>
    <xf numFmtId="3" fontId="3" fillId="22" borderId="14" xfId="138" applyNumberFormat="1" applyFont="1" applyFill="1" applyBorder="1" applyAlignment="1">
      <alignment horizontal="center" vertical="center"/>
      <protection/>
    </xf>
    <xf numFmtId="3" fontId="0" fillId="25" borderId="14" xfId="138" applyNumberFormat="1" applyFont="1" applyFill="1" applyBorder="1" applyAlignment="1">
      <alignment horizontal="center" vertical="center"/>
      <protection/>
    </xf>
    <xf numFmtId="3" fontId="0" fillId="0" borderId="11" xfId="138" applyNumberFormat="1" applyFont="1" applyBorder="1" applyAlignment="1">
      <alignment horizontal="center" vertical="center"/>
      <protection/>
    </xf>
    <xf numFmtId="3" fontId="0" fillId="0" borderId="17" xfId="138" applyNumberFormat="1" applyFont="1" applyBorder="1" applyAlignment="1">
      <alignment horizontal="center" vertical="center"/>
      <protection/>
    </xf>
    <xf numFmtId="0" fontId="6" fillId="0" borderId="14" xfId="138" applyFont="1" applyBorder="1" applyAlignment="1">
      <alignment horizontal="center" vertical="center"/>
      <protection/>
    </xf>
    <xf numFmtId="3" fontId="0" fillId="22" borderId="14" xfId="138" applyNumberFormat="1" applyFont="1" applyFill="1" applyBorder="1" applyAlignment="1">
      <alignment horizontal="center" vertical="center"/>
      <protection/>
    </xf>
    <xf numFmtId="3" fontId="0" fillId="24" borderId="11" xfId="138" applyNumberFormat="1" applyFont="1" applyFill="1" applyBorder="1" applyAlignment="1">
      <alignment horizontal="center" vertical="center"/>
      <protection/>
    </xf>
    <xf numFmtId="3" fontId="0" fillId="24" borderId="17" xfId="138" applyNumberFormat="1" applyFont="1" applyFill="1" applyBorder="1" applyAlignment="1">
      <alignment horizontal="center" vertical="center"/>
      <protection/>
    </xf>
    <xf numFmtId="0" fontId="29" fillId="0" borderId="0" xfId="138" applyNumberFormat="1" applyFont="1" applyBorder="1" applyAlignment="1">
      <alignment/>
      <protection/>
    </xf>
    <xf numFmtId="0" fontId="89" fillId="0" borderId="0" xfId="138" applyFont="1">
      <alignment/>
      <protection/>
    </xf>
    <xf numFmtId="0" fontId="16" fillId="0" borderId="0" xfId="138" applyFont="1">
      <alignment/>
      <protection/>
    </xf>
    <xf numFmtId="0" fontId="28" fillId="0" borderId="0" xfId="138" applyFont="1">
      <alignment/>
      <protection/>
    </xf>
    <xf numFmtId="0" fontId="13" fillId="0" borderId="0" xfId="138" applyFont="1">
      <alignment/>
      <protection/>
    </xf>
    <xf numFmtId="49" fontId="13" fillId="0" borderId="0" xfId="138" applyNumberFormat="1" applyFont="1">
      <alignment/>
      <protection/>
    </xf>
    <xf numFmtId="0" fontId="82" fillId="0" borderId="0" xfId="138" applyFont="1">
      <alignment/>
      <protection/>
    </xf>
    <xf numFmtId="49" fontId="18" fillId="0" borderId="0" xfId="138" applyNumberFormat="1" applyFont="1" applyBorder="1" applyAlignment="1">
      <alignment/>
      <protection/>
    </xf>
    <xf numFmtId="49" fontId="27" fillId="0" borderId="0" xfId="138" applyNumberFormat="1" applyFont="1" applyAlignment="1">
      <alignment horizontal="center"/>
      <protection/>
    </xf>
    <xf numFmtId="3" fontId="19" fillId="24" borderId="13" xfId="138" applyNumberFormat="1" applyFont="1" applyFill="1" applyBorder="1" applyAlignment="1">
      <alignment horizontal="center"/>
      <protection/>
    </xf>
    <xf numFmtId="49" fontId="5" fillId="0" borderId="13" xfId="138" applyNumberFormat="1" applyFont="1" applyBorder="1" applyAlignment="1">
      <alignment/>
      <protection/>
    </xf>
    <xf numFmtId="49" fontId="27" fillId="0" borderId="0" xfId="138" applyNumberFormat="1" applyFill="1">
      <alignment/>
      <protection/>
    </xf>
    <xf numFmtId="49" fontId="27" fillId="0" borderId="0" xfId="138" applyNumberFormat="1" applyFill="1" applyAlignment="1">
      <alignment vertical="center" wrapText="1"/>
      <protection/>
    </xf>
    <xf numFmtId="49" fontId="27" fillId="0" borderId="0" xfId="138" applyNumberFormat="1" applyAlignment="1">
      <alignment vertical="center"/>
      <protection/>
    </xf>
    <xf numFmtId="3" fontId="5" fillId="22" borderId="11" xfId="138" applyNumberFormat="1" applyFont="1" applyFill="1" applyBorder="1" applyAlignment="1">
      <alignment horizontal="center" vertical="center"/>
      <protection/>
    </xf>
    <xf numFmtId="3" fontId="27" fillId="0" borderId="11" xfId="138" applyNumberFormat="1" applyFont="1" applyBorder="1" applyAlignment="1">
      <alignment horizontal="center" vertical="center"/>
      <protection/>
    </xf>
    <xf numFmtId="0" fontId="5" fillId="0" borderId="11" xfId="138" applyFont="1" applyBorder="1" applyAlignment="1">
      <alignment horizontal="center" vertical="center"/>
      <protection/>
    </xf>
    <xf numFmtId="3" fontId="5" fillId="0" borderId="11" xfId="138" applyNumberFormat="1" applyFont="1" applyFill="1" applyBorder="1" applyAlignment="1">
      <alignment horizontal="center" vertical="center"/>
      <protection/>
    </xf>
    <xf numFmtId="3" fontId="27" fillId="0" borderId="11" xfId="138" applyNumberFormat="1" applyFont="1" applyFill="1" applyBorder="1" applyAlignment="1">
      <alignment horizontal="center" vertical="center"/>
      <protection/>
    </xf>
    <xf numFmtId="49" fontId="27" fillId="0" borderId="0" xfId="138" applyNumberFormat="1" applyAlignment="1">
      <alignment horizontal="center"/>
      <protection/>
    </xf>
    <xf numFmtId="49" fontId="73" fillId="0" borderId="0" xfId="138" applyNumberFormat="1" applyFont="1" applyAlignment="1">
      <alignment horizontal="left"/>
      <protection/>
    </xf>
    <xf numFmtId="49" fontId="32" fillId="0" borderId="0" xfId="138" applyNumberFormat="1" applyFont="1" applyAlignment="1">
      <alignment/>
      <protection/>
    </xf>
    <xf numFmtId="49" fontId="3" fillId="24"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13" xfId="138" applyNumberFormat="1" applyFont="1" applyBorder="1" applyAlignment="1">
      <alignment/>
      <protection/>
    </xf>
    <xf numFmtId="3" fontId="19" fillId="0" borderId="11" xfId="138" applyNumberFormat="1" applyFont="1" applyBorder="1" applyAlignment="1">
      <alignment horizontal="center" vertical="center"/>
      <protection/>
    </xf>
    <xf numFmtId="49" fontId="27" fillId="24" borderId="0" xfId="138" applyNumberFormat="1" applyFont="1" applyFill="1" applyAlignment="1">
      <alignment vertical="center"/>
      <protection/>
    </xf>
    <xf numFmtId="3" fontId="27" fillId="24" borderId="11" xfId="138" applyNumberFormat="1" applyFont="1" applyFill="1" applyBorder="1" applyAlignment="1">
      <alignment horizontal="center" vertical="center"/>
      <protection/>
    </xf>
    <xf numFmtId="3" fontId="92" fillId="0" borderId="11" xfId="138" applyNumberFormat="1" applyFont="1" applyBorder="1" applyAlignment="1">
      <alignment horizontal="center" vertical="center"/>
      <protection/>
    </xf>
    <xf numFmtId="0" fontId="5" fillId="0" borderId="10" xfId="138" applyFont="1" applyFill="1" applyBorder="1" applyAlignment="1">
      <alignment horizontal="center" vertical="center"/>
      <protection/>
    </xf>
    <xf numFmtId="49" fontId="6" fillId="0" borderId="10" xfId="136" applyNumberFormat="1" applyFont="1" applyFill="1" applyBorder="1" applyAlignment="1">
      <alignment horizontal="left" vertical="center"/>
      <protection/>
    </xf>
    <xf numFmtId="3" fontId="5" fillId="0" borderId="10" xfId="138" applyNumberFormat="1" applyFont="1" applyFill="1" applyBorder="1" applyAlignment="1">
      <alignment horizontal="center" vertical="center"/>
      <protection/>
    </xf>
    <xf numFmtId="3" fontId="19" fillId="0" borderId="10" xfId="138" applyNumberFormat="1" applyFont="1" applyFill="1" applyBorder="1" applyAlignment="1">
      <alignment horizontal="center" vertical="center"/>
      <protection/>
    </xf>
    <xf numFmtId="3" fontId="27" fillId="0" borderId="10" xfId="138" applyNumberFormat="1" applyFont="1" applyFill="1" applyBorder="1" applyAlignment="1">
      <alignment vertical="center"/>
      <protection/>
    </xf>
    <xf numFmtId="3" fontId="93" fillId="0" borderId="10" xfId="138" applyNumberFormat="1" applyFont="1" applyFill="1" applyBorder="1" applyAlignment="1">
      <alignment vertical="center"/>
      <protection/>
    </xf>
    <xf numFmtId="49" fontId="32" fillId="0" borderId="0" xfId="138" applyNumberFormat="1" applyFont="1" applyBorder="1" applyAlignment="1">
      <alignment/>
      <protection/>
    </xf>
    <xf numFmtId="49" fontId="29" fillId="0" borderId="0" xfId="138" applyNumberFormat="1" applyFont="1" applyBorder="1" applyAlignment="1">
      <alignment horizontal="center"/>
      <protection/>
    </xf>
    <xf numFmtId="49" fontId="29" fillId="0" borderId="0" xfId="138" applyNumberFormat="1" applyFont="1" applyAlignment="1">
      <alignment/>
      <protection/>
    </xf>
    <xf numFmtId="0" fontId="5" fillId="24" borderId="0" xfId="138" applyFont="1" applyFill="1" applyBorder="1" applyAlignment="1">
      <alignment/>
      <protection/>
    </xf>
    <xf numFmtId="49" fontId="94" fillId="0" borderId="0" xfId="138" applyNumberFormat="1" applyFont="1">
      <alignment/>
      <protection/>
    </xf>
    <xf numFmtId="49" fontId="95" fillId="0" borderId="0" xfId="138" applyNumberFormat="1" applyFont="1">
      <alignment/>
      <protection/>
    </xf>
    <xf numFmtId="49" fontId="96" fillId="0" borderId="0" xfId="138" applyNumberFormat="1" applyFont="1" applyAlignment="1">
      <alignment horizontal="center"/>
      <protection/>
    </xf>
    <xf numFmtId="49" fontId="25" fillId="24" borderId="0" xfId="136" applyNumberFormat="1" applyFont="1" applyFill="1" applyAlignment="1">
      <alignment/>
      <protection/>
    </xf>
    <xf numFmtId="49" fontId="81" fillId="0" borderId="0" xfId="138" applyNumberFormat="1" applyFont="1">
      <alignment/>
      <protection/>
    </xf>
    <xf numFmtId="49" fontId="32" fillId="0" borderId="0" xfId="138" applyNumberFormat="1" applyFont="1" applyBorder="1" applyAlignment="1">
      <alignment wrapText="1"/>
      <protection/>
    </xf>
    <xf numFmtId="49" fontId="84" fillId="0" borderId="0" xfId="138" applyNumberFormat="1" applyFont="1">
      <alignment/>
      <protection/>
    </xf>
    <xf numFmtId="49" fontId="79"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7" fillId="0" borderId="0" xfId="138" applyNumberFormat="1" applyFont="1" applyFill="1">
      <alignment/>
      <protection/>
    </xf>
    <xf numFmtId="49" fontId="27"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3" fillId="0" borderId="0" xfId="138" applyNumberFormat="1" applyFont="1" applyFill="1">
      <alignment/>
      <protection/>
    </xf>
    <xf numFmtId="49" fontId="83" fillId="0" borderId="0" xfId="138" applyNumberFormat="1" applyFont="1" applyFill="1" applyAlignment="1">
      <alignment/>
      <protection/>
    </xf>
    <xf numFmtId="49" fontId="19" fillId="0" borderId="18" xfId="138" applyNumberFormat="1" applyFont="1" applyFill="1" applyBorder="1" applyAlignment="1">
      <alignment horizontal="center" vertical="center"/>
      <protection/>
    </xf>
    <xf numFmtId="3" fontId="6" fillId="22" borderId="18" xfId="138" applyNumberFormat="1" applyFont="1" applyFill="1" applyBorder="1" applyAlignment="1">
      <alignment horizontal="center" vertical="center"/>
      <protection/>
    </xf>
    <xf numFmtId="3" fontId="6" fillId="22" borderId="14"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9" fillId="0" borderId="0" xfId="138" applyNumberFormat="1" applyFont="1">
      <alignment/>
      <protection/>
    </xf>
    <xf numFmtId="3" fontId="3" fillId="24"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11"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11"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22" borderId="11"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3" fillId="0" borderId="0" xfId="138" applyFont="1" applyAlignment="1">
      <alignment horizontal="center"/>
      <protection/>
    </xf>
    <xf numFmtId="49" fontId="53" fillId="0" borderId="0" xfId="138" applyNumberFormat="1" applyFont="1">
      <alignment/>
      <protection/>
    </xf>
    <xf numFmtId="49" fontId="98" fillId="0" borderId="0" xfId="138" applyNumberFormat="1" applyFont="1" applyBorder="1" applyAlignment="1">
      <alignment wrapText="1"/>
      <protection/>
    </xf>
    <xf numFmtId="0" fontId="32" fillId="0" borderId="0" xfId="138"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2" fillId="24" borderId="19" xfId="0" applyNumberFormat="1" applyFont="1" applyFill="1" applyBorder="1" applyAlignment="1">
      <alignment/>
    </xf>
    <xf numFmtId="3" fontId="4"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4"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4"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29" fillId="24" borderId="11" xfId="0" applyNumberFormat="1" applyFont="1" applyFill="1" applyBorder="1" applyAlignment="1">
      <alignment/>
    </xf>
    <xf numFmtId="3" fontId="29" fillId="24" borderId="11" xfId="135" applyNumberFormat="1" applyFont="1" applyFill="1" applyBorder="1" applyAlignment="1" applyProtection="1">
      <alignment horizontal="center" vertical="center"/>
      <protection/>
    </xf>
    <xf numFmtId="49" fontId="32" fillId="24" borderId="11" xfId="0" applyNumberFormat="1" applyFont="1" applyFill="1" applyBorder="1" applyAlignment="1">
      <alignment/>
    </xf>
    <xf numFmtId="3" fontId="32" fillId="24" borderId="11" xfId="135" applyNumberFormat="1" applyFont="1" applyFill="1" applyBorder="1" applyAlignment="1" applyProtection="1">
      <alignment horizontal="center" vertical="center"/>
      <protection/>
    </xf>
    <xf numFmtId="49" fontId="29" fillId="24" borderId="11" xfId="0" applyNumberFormat="1" applyFont="1" applyFill="1" applyBorder="1" applyAlignment="1">
      <alignment/>
    </xf>
    <xf numFmtId="49" fontId="53" fillId="24" borderId="11" xfId="0" applyNumberFormat="1" applyFont="1" applyFill="1" applyBorder="1" applyAlignment="1">
      <alignment/>
    </xf>
    <xf numFmtId="3" fontId="53" fillId="24" borderId="11" xfId="135" applyNumberFormat="1" applyFont="1" applyFill="1" applyBorder="1" applyAlignment="1" applyProtection="1">
      <alignment horizontal="center" vertical="center"/>
      <protection/>
    </xf>
    <xf numFmtId="10" fontId="29" fillId="0" borderId="11" xfId="131" applyNumberFormat="1" applyFont="1" applyFill="1" applyBorder="1" applyAlignment="1">
      <alignment horizontal="center" vertical="center"/>
      <protection/>
    </xf>
    <xf numFmtId="10" fontId="53"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0" fillId="24" borderId="11" xfId="0" applyNumberFormat="1" applyFont="1" applyFill="1" applyBorder="1" applyAlignment="1">
      <alignment/>
    </xf>
    <xf numFmtId="49" fontId="25" fillId="24" borderId="25" xfId="0" applyNumberFormat="1" applyFont="1" applyFill="1" applyBorder="1" applyAlignment="1">
      <alignment/>
    </xf>
    <xf numFmtId="49" fontId="25" fillId="24" borderId="23" xfId="0" applyNumberFormat="1" applyFont="1" applyFill="1" applyBorder="1" applyAlignment="1">
      <alignment/>
    </xf>
    <xf numFmtId="49" fontId="58" fillId="24" borderId="11" xfId="0" applyNumberFormat="1" applyFont="1" applyFill="1" applyBorder="1" applyAlignment="1">
      <alignment/>
    </xf>
    <xf numFmtId="10" fontId="58" fillId="0" borderId="11" xfId="131" applyNumberFormat="1" applyFont="1" applyFill="1" applyBorder="1" applyAlignment="1">
      <alignment horizontal="center" vertical="center"/>
      <protection/>
    </xf>
    <xf numFmtId="3" fontId="58" fillId="24" borderId="11" xfId="135" applyNumberFormat="1" applyFont="1" applyFill="1" applyBorder="1" applyAlignment="1" applyProtection="1">
      <alignment horizontal="center" vertical="center"/>
      <protection/>
    </xf>
    <xf numFmtId="49" fontId="101" fillId="24" borderId="11" xfId="0" applyNumberFormat="1" applyFont="1" applyFill="1" applyBorder="1" applyAlignment="1">
      <alignment/>
    </xf>
    <xf numFmtId="49" fontId="58" fillId="24" borderId="26" xfId="0" applyNumberFormat="1" applyFont="1" applyFill="1" applyBorder="1" applyAlignment="1">
      <alignment/>
    </xf>
    <xf numFmtId="3" fontId="58" fillId="24" borderId="10" xfId="135" applyNumberFormat="1" applyFont="1" applyFill="1" applyBorder="1" applyAlignment="1" applyProtection="1">
      <alignment horizontal="center" vertical="center"/>
      <protection/>
    </xf>
    <xf numFmtId="10" fontId="58"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4" fillId="24" borderId="13" xfId="135" applyNumberFormat="1" applyFont="1" applyFill="1" applyBorder="1" applyAlignment="1" applyProtection="1">
      <alignment horizontal="center" vertical="center"/>
      <protection/>
    </xf>
    <xf numFmtId="3" fontId="4" fillId="24" borderId="28" xfId="135" applyNumberFormat="1" applyFont="1" applyFill="1" applyBorder="1" applyAlignment="1" applyProtection="1">
      <alignment horizontal="center" vertical="center"/>
      <protection/>
    </xf>
    <xf numFmtId="49" fontId="36" fillId="24" borderId="11" xfId="0" applyNumberFormat="1" applyFont="1" applyFill="1" applyBorder="1" applyAlignment="1">
      <alignment/>
    </xf>
    <xf numFmtId="49" fontId="4" fillId="0" borderId="0" xfId="0" applyNumberFormat="1" applyFont="1" applyFill="1" applyBorder="1" applyAlignment="1">
      <alignment/>
    </xf>
    <xf numFmtId="49" fontId="102" fillId="0" borderId="0" xfId="0" applyNumberFormat="1" applyFont="1" applyFill="1" applyBorder="1" applyAlignment="1">
      <alignment/>
    </xf>
    <xf numFmtId="49" fontId="103"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1" fillId="0" borderId="11" xfId="0" applyNumberFormat="1" applyFont="1" applyFill="1" applyBorder="1" applyAlignment="1" applyProtection="1">
      <alignment horizontal="center" vertical="center"/>
      <protection/>
    </xf>
    <xf numFmtId="49" fontId="31"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0" fontId="0"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xf>
    <xf numFmtId="0" fontId="25" fillId="0" borderId="0" xfId="0" applyNumberFormat="1" applyFont="1" applyFill="1" applyBorder="1" applyAlignment="1">
      <alignment horizontal="center" wrapText="1"/>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41" fontId="26" fillId="24" borderId="11" xfId="0" applyNumberFormat="1" applyFont="1" applyFill="1" applyBorder="1" applyAlignment="1" applyProtection="1">
      <alignment horizontal="right" vertical="center" shrinkToFit="1"/>
      <protection/>
    </xf>
    <xf numFmtId="9" fontId="0" fillId="26" borderId="11" xfId="145" applyFont="1" applyFill="1" applyBorder="1" applyAlignment="1">
      <alignment/>
    </xf>
    <xf numFmtId="49" fontId="0" fillId="24" borderId="0" xfId="0" applyNumberFormat="1" applyFont="1" applyFill="1" applyAlignment="1">
      <alignment/>
    </xf>
    <xf numFmtId="49" fontId="6" fillId="24" borderId="11" xfId="0" applyNumberFormat="1" applyFont="1" applyFill="1" applyBorder="1" applyAlignment="1" applyProtection="1">
      <alignment horizontal="center" vertical="center"/>
      <protection/>
    </xf>
    <xf numFmtId="49" fontId="6" fillId="24" borderId="11" xfId="0" applyNumberFormat="1" applyFont="1" applyFill="1" applyBorder="1" applyAlignment="1" applyProtection="1">
      <alignment vertical="center"/>
      <protection/>
    </xf>
    <xf numFmtId="41" fontId="3" fillId="26" borderId="11" xfId="0" applyNumberFormat="1" applyFont="1" applyFill="1" applyBorder="1" applyAlignment="1" applyProtection="1">
      <alignment horizontal="right" vertical="center" shrinkToFit="1"/>
      <protection/>
    </xf>
    <xf numFmtId="49" fontId="5" fillId="24" borderId="11" xfId="0" applyNumberFormat="1" applyFont="1" applyFill="1" applyBorder="1" applyAlignment="1" applyProtection="1">
      <alignment horizontal="center" vertical="center"/>
      <protection/>
    </xf>
    <xf numFmtId="49" fontId="4"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shrinkToFit="1"/>
      <protection/>
    </xf>
    <xf numFmtId="41" fontId="0" fillId="26" borderId="11" xfId="0" applyNumberFormat="1" applyFont="1" applyFill="1" applyBorder="1" applyAlignment="1">
      <alignment horizontal="right" shrinkToFit="1"/>
    </xf>
    <xf numFmtId="3" fontId="6" fillId="26" borderId="11" xfId="0" applyNumberFormat="1" applyFont="1" applyFill="1" applyBorder="1" applyAlignment="1" applyProtection="1">
      <alignment horizontal="center" shrinkToFit="1"/>
      <protection locked="0"/>
    </xf>
    <xf numFmtId="3" fontId="6" fillId="26" borderId="17"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1" xfId="0" applyNumberFormat="1" applyFont="1" applyFill="1" applyBorder="1" applyAlignment="1" applyProtection="1">
      <alignment horizontal="center" shrinkToFit="1"/>
      <protection locked="0"/>
    </xf>
    <xf numFmtId="3" fontId="5" fillId="0" borderId="17" xfId="0" applyNumberFormat="1" applyFont="1" applyFill="1" applyBorder="1" applyAlignment="1" applyProtection="1">
      <alignment horizontal="left" vertical="center" shrinkToFit="1"/>
      <protection locked="0"/>
    </xf>
    <xf numFmtId="41" fontId="5" fillId="0" borderId="11" xfId="96" applyNumberFormat="1" applyFont="1" applyFill="1" applyBorder="1" applyAlignment="1" applyProtection="1">
      <alignment horizontal="right" shrinkToFit="1"/>
      <protection hidden="1"/>
    </xf>
    <xf numFmtId="0" fontId="5" fillId="0" borderId="0" xfId="0" applyFont="1" applyFill="1" applyAlignment="1" applyProtection="1">
      <alignment/>
      <protection locked="0"/>
    </xf>
    <xf numFmtId="41" fontId="6" fillId="0" borderId="11" xfId="96" applyNumberFormat="1" applyFont="1" applyFill="1" applyBorder="1" applyAlignment="1" applyProtection="1">
      <alignment horizontal="right" shrinkToFit="1"/>
      <protection hidden="1"/>
    </xf>
    <xf numFmtId="3" fontId="5" fillId="0" borderId="11" xfId="0" applyNumberFormat="1" applyFont="1" applyFill="1" applyBorder="1" applyAlignment="1" applyProtection="1">
      <alignment horizontal="center" shrinkToFit="1"/>
      <protection hidden="1"/>
    </xf>
    <xf numFmtId="3" fontId="5" fillId="0" borderId="11" xfId="0" applyNumberFormat="1" applyFont="1" applyFill="1" applyBorder="1" applyAlignment="1" applyProtection="1">
      <alignment horizontal="left" vertical="center" shrinkToFit="1"/>
      <protection locked="0"/>
    </xf>
    <xf numFmtId="41" fontId="5" fillId="0" borderId="11" xfId="96" applyNumberFormat="1" applyFont="1" applyFill="1" applyBorder="1" applyAlignment="1" applyProtection="1">
      <alignment horizontal="right" shrinkToFit="1"/>
      <protection locked="0"/>
    </xf>
    <xf numFmtId="3" fontId="5" fillId="0" borderId="11" xfId="0" applyNumberFormat="1" applyFont="1" applyFill="1" applyBorder="1" applyAlignment="1" applyProtection="1">
      <alignment horizontal="center"/>
      <protection locked="0"/>
    </xf>
    <xf numFmtId="3" fontId="5" fillId="0" borderId="11" xfId="0" applyNumberFormat="1" applyFont="1" applyFill="1" applyBorder="1" applyAlignment="1" applyProtection="1">
      <alignment/>
      <protection locked="0"/>
    </xf>
    <xf numFmtId="41" fontId="26" fillId="26" borderId="11" xfId="0" applyNumberFormat="1" applyFont="1" applyFill="1" applyBorder="1" applyAlignment="1" applyProtection="1">
      <alignment horizontal="center" vertical="center" shrinkToFit="1"/>
      <protection/>
    </xf>
    <xf numFmtId="0" fontId="0"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protection/>
    </xf>
    <xf numFmtId="0" fontId="5" fillId="0" borderId="0" xfId="135" applyNumberFormat="1" applyFont="1" applyFill="1" applyBorder="1" applyAlignment="1" applyProtection="1">
      <alignment horizontal="center" vertical="center"/>
      <protection/>
    </xf>
    <xf numFmtId="41" fontId="0" fillId="0" borderId="0" xfId="0" applyNumberFormat="1" applyFont="1" applyFill="1" applyAlignment="1">
      <alignment/>
    </xf>
    <xf numFmtId="49" fontId="28" fillId="0" borderId="16" xfId="136" applyNumberFormat="1" applyFont="1" applyFill="1" applyBorder="1" applyAlignment="1">
      <alignment horizontal="center" vertical="center" wrapText="1"/>
      <protection/>
    </xf>
    <xf numFmtId="0" fontId="7" fillId="0" borderId="26" xfId="136" applyNumberFormat="1" applyFont="1" applyBorder="1" applyAlignment="1">
      <alignment horizontal="center" vertical="center" wrapText="1"/>
      <protection/>
    </xf>
    <xf numFmtId="0" fontId="7" fillId="0" borderId="27" xfId="136" applyNumberFormat="1" applyFont="1" applyBorder="1" applyAlignment="1">
      <alignment horizontal="center" vertical="center" wrapText="1"/>
      <protection/>
    </xf>
    <xf numFmtId="49" fontId="7" fillId="0" borderId="31" xfId="0" applyNumberFormat="1" applyFont="1" applyFill="1" applyBorder="1" applyAlignment="1">
      <alignment horizontal="center" vertical="center" wrapText="1"/>
    </xf>
    <xf numFmtId="0" fontId="25" fillId="0" borderId="0" xfId="136" applyFont="1" applyAlignment="1">
      <alignment horizontal="center"/>
      <protection/>
    </xf>
    <xf numFmtId="49" fontId="25" fillId="24"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17" xfId="136" applyNumberFormat="1" applyFont="1" applyFill="1" applyBorder="1" applyAlignment="1">
      <alignment horizontal="center" vertical="center" wrapText="1"/>
      <protection/>
    </xf>
    <xf numFmtId="49" fontId="7" fillId="0" borderId="16" xfId="136" applyNumberFormat="1" applyFont="1" applyFill="1" applyBorder="1" applyAlignment="1">
      <alignment horizontal="center" vertical="center" wrapText="1"/>
      <protection/>
    </xf>
    <xf numFmtId="0" fontId="4" fillId="0" borderId="16" xfId="0" applyFont="1" applyFill="1" applyBorder="1" applyAlignment="1">
      <alignment horizontal="center" vertical="distributed"/>
    </xf>
    <xf numFmtId="0" fontId="7" fillId="0" borderId="32"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distributed" wrapText="1"/>
    </xf>
    <xf numFmtId="49" fontId="18" fillId="0" borderId="0" xfId="0" applyNumberFormat="1" applyFont="1" applyFill="1" applyAlignment="1">
      <alignment horizontal="center"/>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center"/>
    </xf>
    <xf numFmtId="0" fontId="4" fillId="0" borderId="30" xfId="0" applyFont="1" applyFill="1" applyBorder="1" applyAlignment="1">
      <alignment/>
    </xf>
    <xf numFmtId="49" fontId="13" fillId="0" borderId="0" xfId="0" applyNumberFormat="1" applyFont="1" applyFill="1" applyAlignment="1">
      <alignment horizontal="left"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xf>
    <xf numFmtId="49" fontId="3" fillId="0" borderId="0" xfId="0" applyNumberFormat="1" applyFont="1" applyFill="1" applyAlignment="1">
      <alignment horizontal="center" wrapText="1"/>
    </xf>
    <xf numFmtId="49" fontId="7" fillId="0" borderId="12"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0" fontId="7" fillId="0" borderId="15" xfId="136" applyNumberFormat="1" applyFont="1" applyBorder="1" applyAlignment="1">
      <alignment horizontal="center" vertical="center" wrapText="1"/>
      <protection/>
    </xf>
    <xf numFmtId="0" fontId="7" fillId="0" borderId="32" xfId="136" applyNumberFormat="1" applyFont="1" applyBorder="1" applyAlignment="1">
      <alignment horizontal="center" vertical="center" wrapText="1"/>
      <protection/>
    </xf>
    <xf numFmtId="49" fontId="7" fillId="22" borderId="17" xfId="136" applyNumberFormat="1" applyFont="1" applyFill="1" applyBorder="1" applyAlignment="1">
      <alignment horizontal="center" vertical="center"/>
      <protection/>
    </xf>
    <xf numFmtId="49" fontId="7" fillId="22" borderId="16" xfId="136" applyNumberFormat="1" applyFont="1" applyFill="1" applyBorder="1" applyAlignment="1">
      <alignment horizontal="center" vertical="center"/>
      <protection/>
    </xf>
    <xf numFmtId="0" fontId="57" fillId="3" borderId="17" xfId="136" applyNumberFormat="1" applyFont="1" applyFill="1" applyBorder="1" applyAlignment="1">
      <alignment horizontal="center" vertical="center" wrapText="1"/>
      <protection/>
    </xf>
    <xf numFmtId="0" fontId="57" fillId="3" borderId="16"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17" xfId="136" applyNumberFormat="1" applyFont="1" applyBorder="1" applyAlignment="1">
      <alignment horizontal="center" vertical="center" wrapText="1"/>
      <protection/>
    </xf>
    <xf numFmtId="49" fontId="7" fillId="0" borderId="31" xfId="136" applyNumberFormat="1" applyFont="1" applyBorder="1" applyAlignment="1">
      <alignment horizontal="center" vertical="center" wrapText="1"/>
      <protection/>
    </xf>
    <xf numFmtId="49" fontId="7" fillId="0" borderId="16" xfId="136" applyNumberFormat="1" applyFont="1" applyBorder="1" applyAlignment="1">
      <alignment horizontal="center" vertical="center" wrapText="1"/>
      <protection/>
    </xf>
    <xf numFmtId="49" fontId="18" fillId="0" borderId="13" xfId="136" applyNumberFormat="1" applyFont="1" applyFill="1" applyBorder="1" applyAlignment="1">
      <alignment horizontal="center" vertical="center"/>
      <protection/>
    </xf>
    <xf numFmtId="49" fontId="7" fillId="0" borderId="11"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24"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4" fillId="0" borderId="0" xfId="136" applyNumberFormat="1" applyFont="1" applyAlignment="1">
      <alignment horizontal="center"/>
      <protection/>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11" xfId="136" applyNumberFormat="1" applyFont="1" applyBorder="1" applyAlignment="1">
      <alignment horizontal="center" vertical="center" wrapText="1"/>
      <protection/>
    </xf>
    <xf numFmtId="49" fontId="32" fillId="0" borderId="0" xfId="136" applyNumberFormat="1" applyFont="1" applyBorder="1" applyAlignment="1">
      <alignment horizontal="center" wrapText="1"/>
      <protection/>
    </xf>
    <xf numFmtId="0" fontId="56" fillId="3" borderId="17" xfId="136" applyNumberFormat="1" applyFont="1" applyFill="1" applyBorder="1" applyAlignment="1">
      <alignment horizontal="center" vertical="center" wrapText="1"/>
      <protection/>
    </xf>
    <xf numFmtId="0" fontId="56" fillId="3"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35" fillId="24" borderId="30" xfId="136" applyNumberFormat="1" applyFont="1" applyFill="1" applyBorder="1" applyAlignment="1" applyProtection="1">
      <alignment horizontal="center" vertical="center" wrapText="1"/>
      <protection/>
    </xf>
    <xf numFmtId="3" fontId="35" fillId="24" borderId="14" xfId="136" applyNumberFormat="1" applyFont="1" applyFill="1" applyBorder="1" applyAlignment="1" applyProtection="1">
      <alignment horizontal="center" vertical="center" wrapText="1"/>
      <protection/>
    </xf>
    <xf numFmtId="49" fontId="7" fillId="0" borderId="11" xfId="136" applyNumberFormat="1" applyFont="1" applyFill="1" applyBorder="1" applyAlignment="1" applyProtection="1">
      <alignment horizontal="center" vertical="center" wrapText="1"/>
      <protection/>
    </xf>
    <xf numFmtId="3" fontId="7" fillId="24" borderId="12" xfId="136" applyNumberFormat="1" applyFont="1" applyFill="1" applyBorder="1" applyAlignment="1" applyProtection="1">
      <alignment horizontal="center" vertical="center" wrapText="1"/>
      <protection/>
    </xf>
    <xf numFmtId="3" fontId="7" fillId="24" borderId="14" xfId="136" applyNumberFormat="1" applyFont="1" applyFill="1" applyBorder="1" applyAlignment="1" applyProtection="1">
      <alignment horizontal="center" vertical="center" wrapText="1"/>
      <protection/>
    </xf>
    <xf numFmtId="49" fontId="66" fillId="0" borderId="0" xfId="136" applyNumberFormat="1" applyFont="1" applyBorder="1" applyAlignment="1">
      <alignment horizontal="center" wrapText="1"/>
      <protection/>
    </xf>
    <xf numFmtId="49" fontId="41" fillId="0" borderId="0" xfId="136" applyNumberFormat="1" applyFont="1" applyBorder="1" applyAlignment="1">
      <alignment horizontal="center" wrapText="1"/>
      <protection/>
    </xf>
    <xf numFmtId="49" fontId="6" fillId="0" borderId="31" xfId="136" applyNumberFormat="1" applyFont="1" applyFill="1" applyBorder="1" applyAlignment="1">
      <alignment horizontal="center" vertical="center" wrapText="1"/>
      <protection/>
    </xf>
    <xf numFmtId="49" fontId="6" fillId="0" borderId="16"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24"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2"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68" fillId="3" borderId="17" xfId="136" applyNumberFormat="1" applyFont="1" applyFill="1" applyBorder="1" applyAlignment="1">
      <alignment horizontal="center" vertical="center" wrapText="1"/>
      <protection/>
    </xf>
    <xf numFmtId="49" fontId="68" fillId="3" borderId="16" xfId="136" applyNumberFormat="1" applyFont="1" applyFill="1" applyBorder="1" applyAlignment="1">
      <alignment horizontal="center" vertical="center" wrapText="1"/>
      <protection/>
    </xf>
    <xf numFmtId="49" fontId="6" fillId="0" borderId="11"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13" xfId="136" applyNumberFormat="1" applyFont="1" applyFill="1" applyBorder="1" applyAlignment="1">
      <alignment horizontal="center" vertical="center" wrapText="1"/>
      <protection/>
    </xf>
    <xf numFmtId="49" fontId="3" fillId="0" borderId="11" xfId="136" applyNumberFormat="1" applyFont="1" applyFill="1" applyBorder="1" applyAlignment="1">
      <alignment horizontal="center"/>
      <protection/>
    </xf>
    <xf numFmtId="49" fontId="69" fillId="3" borderId="17" xfId="136" applyNumberFormat="1" applyFont="1" applyFill="1" applyBorder="1" applyAlignment="1">
      <alignment horizontal="center" vertical="center" wrapText="1"/>
      <protection/>
    </xf>
    <xf numFmtId="49" fontId="69" fillId="3" borderId="16" xfId="136" applyNumberFormat="1" applyFont="1" applyFill="1" applyBorder="1" applyAlignment="1">
      <alignment horizontal="center" vertical="center" wrapText="1"/>
      <protection/>
    </xf>
    <xf numFmtId="49" fontId="7" fillId="22" borderId="17" xfId="136" applyNumberFormat="1" applyFont="1" applyFill="1" applyBorder="1" applyAlignment="1">
      <alignment horizontal="center"/>
      <protection/>
    </xf>
    <xf numFmtId="49" fontId="7" fillId="22" borderId="16" xfId="136" applyNumberFormat="1" applyFont="1" applyFill="1" applyBorder="1" applyAlignment="1">
      <alignment horizontal="center"/>
      <protection/>
    </xf>
    <xf numFmtId="49" fontId="21" fillId="0" borderId="17" xfId="136" applyNumberFormat="1" applyFont="1" applyFill="1" applyBorder="1" applyAlignment="1">
      <alignment horizontal="center" vertical="center" wrapText="1"/>
      <protection/>
    </xf>
    <xf numFmtId="49" fontId="21" fillId="0" borderId="16" xfId="136" applyNumberFormat="1" applyFont="1" applyFill="1" applyBorder="1" applyAlignment="1">
      <alignment horizontal="center" vertical="center" wrapText="1"/>
      <protection/>
    </xf>
    <xf numFmtId="0" fontId="6" fillId="0" borderId="2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15" xfId="136" applyNumberFormat="1" applyFont="1" applyFill="1" applyBorder="1" applyAlignment="1">
      <alignment horizontal="center" vertical="center" wrapText="1"/>
      <protection/>
    </xf>
    <xf numFmtId="0" fontId="6" fillId="0" borderId="32" xfId="136" applyNumberFormat="1" applyFont="1" applyFill="1" applyBorder="1" applyAlignment="1">
      <alignment horizontal="center" vertical="center" wrapText="1"/>
      <protection/>
    </xf>
    <xf numFmtId="0" fontId="6" fillId="0" borderId="18" xfId="136" applyNumberFormat="1" applyFont="1" applyFill="1" applyBorder="1" applyAlignment="1">
      <alignment horizontal="center" vertical="center" wrapText="1"/>
      <protection/>
    </xf>
    <xf numFmtId="0" fontId="6" fillId="0" borderId="28" xfId="136" applyNumberFormat="1" applyFont="1" applyFill="1" applyBorder="1" applyAlignment="1">
      <alignment horizontal="center" vertical="center" wrapText="1"/>
      <protection/>
    </xf>
    <xf numFmtId="49" fontId="6" fillId="0" borderId="17" xfId="136" applyNumberFormat="1" applyFont="1" applyFill="1" applyBorder="1" applyAlignment="1">
      <alignment horizontal="center" vertical="center" wrapText="1"/>
      <protection/>
    </xf>
    <xf numFmtId="49" fontId="6" fillId="0" borderId="30" xfId="136" applyNumberFormat="1" applyFont="1" applyFill="1" applyBorder="1" applyAlignment="1">
      <alignment horizontal="center" vertical="center" wrapText="1"/>
      <protection/>
    </xf>
    <xf numFmtId="49" fontId="6" fillId="0" borderId="14"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22" borderId="17" xfId="136" applyNumberFormat="1" applyFont="1" applyFill="1" applyBorder="1" applyAlignment="1">
      <alignment horizontal="center" vertical="center" wrapText="1"/>
      <protection/>
    </xf>
    <xf numFmtId="49" fontId="7" fillId="22" borderId="16" xfId="136" applyNumberFormat="1" applyFont="1" applyFill="1" applyBorder="1" applyAlignment="1">
      <alignment horizontal="center" vertical="center" wrapText="1"/>
      <protection/>
    </xf>
    <xf numFmtId="49" fontId="16" fillId="0" borderId="17" xfId="136" applyNumberFormat="1" applyFont="1" applyBorder="1" applyAlignment="1">
      <alignment horizontal="center" wrapText="1"/>
      <protection/>
    </xf>
    <xf numFmtId="49" fontId="16" fillId="0" borderId="16"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29" fillId="0" borderId="0" xfId="136" applyNumberFormat="1" applyFont="1" applyAlignment="1">
      <alignment horizontal="center"/>
      <protection/>
    </xf>
    <xf numFmtId="49" fontId="25" fillId="0" borderId="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13"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7" fillId="0" borderId="2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15" xfId="136" applyNumberFormat="1" applyFont="1" applyFill="1" applyBorder="1" applyAlignment="1">
      <alignment horizontal="center" vertical="center" wrapText="1"/>
      <protection/>
    </xf>
    <xf numFmtId="49" fontId="7" fillId="0" borderId="32" xfId="136" applyNumberFormat="1" applyFont="1" applyFill="1" applyBorder="1" applyAlignment="1">
      <alignment horizontal="center" vertical="center" wrapText="1"/>
      <protection/>
    </xf>
    <xf numFmtId="49" fontId="7" fillId="0" borderId="18" xfId="136" applyNumberFormat="1" applyFont="1" applyFill="1" applyBorder="1" applyAlignment="1">
      <alignment horizontal="center" vertical="center" wrapText="1"/>
      <protection/>
    </xf>
    <xf numFmtId="49" fontId="7" fillId="0" borderId="28" xfId="136" applyNumberFormat="1" applyFont="1" applyFill="1" applyBorder="1" applyAlignment="1">
      <alignment horizontal="center" vertical="center" wrapText="1"/>
      <protection/>
    </xf>
    <xf numFmtId="49" fontId="0" fillId="0" borderId="0" xfId="136" applyNumberFormat="1" applyFont="1" applyAlignment="1">
      <alignment/>
      <protection/>
    </xf>
    <xf numFmtId="49" fontId="3" fillId="0" borderId="11" xfId="136" applyNumberFormat="1" applyFont="1" applyFill="1" applyBorder="1" applyAlignment="1">
      <alignment horizontal="center" vertical="center" wrapText="1"/>
      <protection/>
    </xf>
    <xf numFmtId="49" fontId="32" fillId="0" borderId="0" xfId="136" applyNumberFormat="1" applyFont="1" applyBorder="1" applyAlignment="1">
      <alignment horizontal="center"/>
      <protection/>
    </xf>
    <xf numFmtId="49" fontId="57" fillId="3" borderId="17" xfId="136" applyNumberFormat="1" applyFont="1" applyFill="1" applyBorder="1" applyAlignment="1">
      <alignment horizontal="center" wrapText="1"/>
      <protection/>
    </xf>
    <xf numFmtId="49" fontId="57" fillId="3" borderId="16" xfId="136" applyNumberFormat="1" applyFont="1" applyFill="1" applyBorder="1" applyAlignment="1">
      <alignment horizontal="center" wrapText="1"/>
      <protection/>
    </xf>
    <xf numFmtId="49" fontId="56" fillId="3" borderId="17" xfId="136" applyNumberFormat="1" applyFont="1" applyFill="1" applyBorder="1" applyAlignment="1">
      <alignment horizontal="center" wrapText="1"/>
      <protection/>
    </xf>
    <xf numFmtId="49" fontId="56" fillId="3" borderId="16" xfId="136" applyNumberFormat="1" applyFont="1" applyFill="1" applyBorder="1" applyAlignment="1">
      <alignment horizontal="center" wrapText="1"/>
      <protection/>
    </xf>
    <xf numFmtId="49" fontId="20" fillId="0" borderId="11" xfId="136" applyNumberFormat="1" applyFont="1" applyFill="1" applyBorder="1" applyAlignment="1">
      <alignment horizontal="center" vertical="center" wrapText="1"/>
      <protection/>
    </xf>
    <xf numFmtId="49" fontId="3" fillId="0" borderId="11" xfId="136" applyNumberFormat="1" applyFont="1" applyBorder="1" applyAlignment="1">
      <alignment horizontal="center"/>
      <protection/>
    </xf>
    <xf numFmtId="49" fontId="77" fillId="4" borderId="12" xfId="138" applyNumberFormat="1" applyFont="1" applyFill="1" applyBorder="1" applyAlignment="1">
      <alignment horizontal="center" vertical="center" wrapText="1"/>
      <protection/>
    </xf>
    <xf numFmtId="49" fontId="77" fillId="4" borderId="30" xfId="138" applyNumberFormat="1" applyFont="1" applyFill="1" applyBorder="1" applyAlignment="1">
      <alignment horizontal="center" vertical="center" wrapText="1"/>
      <protection/>
    </xf>
    <xf numFmtId="49" fontId="77" fillId="4" borderId="14"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5" fillId="0" borderId="17" xfId="138" applyNumberFormat="1" applyFont="1" applyBorder="1" applyAlignment="1">
      <alignment horizontal="center" vertical="center" wrapText="1"/>
      <protection/>
    </xf>
    <xf numFmtId="49" fontId="85" fillId="0" borderId="16" xfId="138" applyNumberFormat="1" applyFont="1" applyBorder="1" applyAlignment="1">
      <alignment horizontal="center" vertical="center" wrapText="1"/>
      <protection/>
    </xf>
    <xf numFmtId="49" fontId="32" fillId="0" borderId="0" xfId="138" applyNumberFormat="1" applyFont="1" applyBorder="1" applyAlignment="1">
      <alignment horizontal="center" wrapText="1"/>
      <protection/>
    </xf>
    <xf numFmtId="49" fontId="6" fillId="0" borderId="31" xfId="138" applyNumberFormat="1" applyFont="1" applyFill="1" applyBorder="1" applyAlignment="1">
      <alignment horizontal="center" vertical="center"/>
      <protection/>
    </xf>
    <xf numFmtId="49" fontId="6" fillId="0" borderId="11" xfId="138" applyNumberFormat="1" applyFont="1" applyFill="1" applyBorder="1" applyAlignment="1">
      <alignment horizontal="center" vertical="center" wrapText="1"/>
      <protection/>
    </xf>
    <xf numFmtId="49" fontId="6" fillId="0" borderId="12" xfId="138" applyNumberFormat="1" applyFont="1" applyFill="1" applyBorder="1" applyAlignment="1">
      <alignment horizontal="center" vertical="center" wrapText="1"/>
      <protection/>
    </xf>
    <xf numFmtId="49" fontId="6" fillId="0" borderId="30" xfId="138" applyNumberFormat="1" applyFont="1" applyFill="1" applyBorder="1" applyAlignment="1">
      <alignment horizontal="center" vertical="center" wrapText="1"/>
      <protection/>
    </xf>
    <xf numFmtId="49" fontId="6" fillId="0" borderId="14"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2" fillId="0" borderId="0" xfId="138" applyNumberFormat="1" applyFont="1" applyBorder="1" applyAlignment="1">
      <alignment horizontal="center"/>
      <protection/>
    </xf>
    <xf numFmtId="49" fontId="87" fillId="3" borderId="17" xfId="138" applyNumberFormat="1" applyFont="1" applyFill="1" applyBorder="1" applyAlignment="1">
      <alignment horizontal="center" vertical="center" wrapText="1"/>
      <protection/>
    </xf>
    <xf numFmtId="49" fontId="87" fillId="3" borderId="16" xfId="138" applyNumberFormat="1" applyFont="1" applyFill="1" applyBorder="1" applyAlignment="1">
      <alignment horizontal="center" vertical="center" wrapText="1"/>
      <protection/>
    </xf>
    <xf numFmtId="49" fontId="29" fillId="0" borderId="0" xfId="138" applyNumberFormat="1" applyFont="1" applyAlignment="1">
      <alignment horizontal="center"/>
      <protection/>
    </xf>
    <xf numFmtId="0" fontId="25" fillId="24" borderId="0" xfId="138" applyFont="1" applyFill="1" applyBorder="1" applyAlignment="1">
      <alignment horizontal="center"/>
      <protection/>
    </xf>
    <xf numFmtId="49" fontId="32"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17" xfId="138" applyNumberFormat="1" applyFont="1" applyBorder="1" applyAlignment="1">
      <alignment horizontal="center" vertical="center" wrapText="1"/>
      <protection/>
    </xf>
    <xf numFmtId="49" fontId="6" fillId="0" borderId="16"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3"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15" xfId="138" applyNumberFormat="1" applyFont="1" applyFill="1" applyBorder="1" applyAlignment="1">
      <alignment horizontal="center" vertical="center"/>
      <protection/>
    </xf>
    <xf numFmtId="49" fontId="6" fillId="0" borderId="32" xfId="138" applyNumberFormat="1" applyFont="1" applyFill="1" applyBorder="1" applyAlignment="1">
      <alignment horizontal="center" vertical="center"/>
      <protection/>
    </xf>
    <xf numFmtId="49" fontId="6" fillId="0" borderId="18" xfId="138" applyNumberFormat="1" applyFont="1" applyFill="1" applyBorder="1" applyAlignment="1">
      <alignment horizontal="center" vertical="center"/>
      <protection/>
    </xf>
    <xf numFmtId="49" fontId="6" fillId="0" borderId="28"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17"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4"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17" xfId="138" applyNumberFormat="1" applyFont="1" applyFill="1" applyBorder="1" applyAlignment="1">
      <alignment horizontal="center" vertical="center" wrapText="1"/>
      <protection/>
    </xf>
    <xf numFmtId="49" fontId="86" fillId="3" borderId="17" xfId="138" applyNumberFormat="1" applyFont="1" applyFill="1" applyBorder="1" applyAlignment="1">
      <alignment horizontal="center" vertical="center" wrapText="1"/>
      <protection/>
    </xf>
    <xf numFmtId="49" fontId="86" fillId="3" borderId="16" xfId="138" applyNumberFormat="1" applyFont="1" applyFill="1" applyBorder="1" applyAlignment="1">
      <alignment horizontal="center" vertical="center" wrapText="1"/>
      <protection/>
    </xf>
    <xf numFmtId="49" fontId="6" fillId="0" borderId="16" xfId="138" applyNumberFormat="1" applyFont="1" applyFill="1" applyBorder="1" applyAlignment="1">
      <alignment horizontal="center" vertical="center" wrapText="1"/>
      <protection/>
    </xf>
    <xf numFmtId="0" fontId="6" fillId="0" borderId="12" xfId="138" applyFont="1" applyBorder="1" applyAlignment="1">
      <alignment horizontal="center" vertical="center" wrapText="1"/>
      <protection/>
    </xf>
    <xf numFmtId="0" fontId="6" fillId="0" borderId="30" xfId="138" applyFont="1" applyBorder="1" applyAlignment="1">
      <alignment horizontal="center" vertical="center" wrapText="1"/>
      <protection/>
    </xf>
    <xf numFmtId="0" fontId="6" fillId="0" borderId="14" xfId="138" applyFont="1" applyBorder="1" applyAlignment="1">
      <alignment horizontal="center" vertical="center" wrapText="1"/>
      <protection/>
    </xf>
    <xf numFmtId="0" fontId="6" fillId="0" borderId="11" xfId="138" applyFont="1" applyBorder="1" applyAlignment="1">
      <alignment horizontal="center" vertical="center" wrapText="1"/>
      <protection/>
    </xf>
    <xf numFmtId="0" fontId="21" fillId="0" borderId="17" xfId="138" applyFont="1" applyBorder="1" applyAlignment="1">
      <alignment horizontal="center" vertical="center" wrapText="1"/>
      <protection/>
    </xf>
    <xf numFmtId="0" fontId="21" fillId="0" borderId="16" xfId="138" applyFont="1" applyBorder="1" applyAlignment="1">
      <alignment horizontal="center" vertical="center" wrapText="1"/>
      <protection/>
    </xf>
    <xf numFmtId="49" fontId="6" fillId="0" borderId="10"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13" xfId="138" applyNumberFormat="1" applyFont="1" applyFill="1" applyBorder="1" applyAlignment="1">
      <alignment horizontal="center" vertical="center"/>
      <protection/>
    </xf>
    <xf numFmtId="0" fontId="6" fillId="0" borderId="11" xfId="138" applyFont="1" applyBorder="1" applyAlignment="1">
      <alignment horizontal="center" vertical="center"/>
      <protection/>
    </xf>
    <xf numFmtId="0" fontId="6" fillId="0" borderId="31" xfId="138" applyFont="1" applyBorder="1" applyAlignment="1">
      <alignment horizontal="center" vertical="center"/>
      <protection/>
    </xf>
    <xf numFmtId="0" fontId="6" fillId="0" borderId="16" xfId="138" applyFont="1" applyBorder="1" applyAlignment="1">
      <alignment horizontal="center" vertical="center"/>
      <protection/>
    </xf>
    <xf numFmtId="0" fontId="69" fillId="3" borderId="17" xfId="138" applyFont="1" applyFill="1" applyBorder="1" applyAlignment="1">
      <alignment horizontal="center" vertical="center" wrapText="1"/>
      <protection/>
    </xf>
    <xf numFmtId="0" fontId="69" fillId="3" borderId="16" xfId="138" applyFont="1" applyFill="1" applyBorder="1" applyAlignment="1">
      <alignment horizontal="center" vertical="center" wrapText="1"/>
      <protection/>
    </xf>
    <xf numFmtId="0" fontId="89" fillId="0" borderId="0" xfId="138" applyFont="1" applyAlignment="1">
      <alignment horizontal="center"/>
      <protection/>
    </xf>
    <xf numFmtId="0" fontId="6" fillId="0" borderId="17" xfId="138" applyFont="1" applyBorder="1" applyAlignment="1">
      <alignment horizontal="center" vertical="center" wrapText="1"/>
      <protection/>
    </xf>
    <xf numFmtId="0" fontId="6" fillId="0" borderId="16" xfId="138" applyFont="1" applyBorder="1" applyAlignment="1">
      <alignment horizontal="center" vertical="center" wrapText="1"/>
      <protection/>
    </xf>
    <xf numFmtId="0" fontId="13" fillId="0" borderId="13" xfId="138" applyFont="1" applyBorder="1" applyAlignment="1">
      <alignment horizontal="left"/>
      <protection/>
    </xf>
    <xf numFmtId="0" fontId="6" fillId="0" borderId="17" xfId="138" applyFont="1" applyBorder="1" applyAlignment="1">
      <alignment horizontal="center" vertical="center"/>
      <protection/>
    </xf>
    <xf numFmtId="0" fontId="32" fillId="0" borderId="0" xfId="138" applyNumberFormat="1" applyFont="1" applyBorder="1" applyAlignment="1">
      <alignment horizontal="center"/>
      <protection/>
    </xf>
    <xf numFmtId="0" fontId="32" fillId="0" borderId="0" xfId="138" applyFont="1" applyBorder="1" applyAlignment="1">
      <alignment horizontal="center" wrapText="1"/>
      <protection/>
    </xf>
    <xf numFmtId="0" fontId="25" fillId="0" borderId="0" xfId="138" applyFont="1" applyBorder="1" applyAlignment="1">
      <alignment horizontal="center" wrapText="1"/>
      <protection/>
    </xf>
    <xf numFmtId="0" fontId="68" fillId="3" borderId="17" xfId="138" applyFont="1" applyFill="1" applyBorder="1" applyAlignment="1">
      <alignment horizontal="center" vertical="center" wrapText="1"/>
      <protection/>
    </xf>
    <xf numFmtId="0" fontId="68" fillId="3" borderId="16"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3" fontId="0" fillId="24"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12" fillId="0" borderId="11" xfId="138" applyFont="1" applyBorder="1" applyAlignment="1">
      <alignment horizontal="center" vertical="center" wrapText="1"/>
      <protection/>
    </xf>
    <xf numFmtId="0" fontId="14" fillId="0" borderId="0" xfId="138" applyFont="1" applyAlignment="1">
      <alignment horizontal="center"/>
      <protection/>
    </xf>
    <xf numFmtId="0" fontId="6" fillId="0" borderId="11" xfId="138" applyFont="1" applyFill="1" applyBorder="1" applyAlignment="1">
      <alignment horizontal="center" vertical="center" wrapText="1"/>
      <protection/>
    </xf>
    <xf numFmtId="0" fontId="34"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10" xfId="138" applyFont="1" applyBorder="1" applyAlignment="1">
      <alignment horizontal="center" vertical="center" wrapText="1"/>
      <protection/>
    </xf>
    <xf numFmtId="0" fontId="6" fillId="0" borderId="27" xfId="138" applyFont="1" applyBorder="1" applyAlignment="1">
      <alignment horizontal="center" vertical="center" wrapText="1"/>
      <protection/>
    </xf>
    <xf numFmtId="0" fontId="6" fillId="0" borderId="15"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32" xfId="138" applyFont="1" applyBorder="1" applyAlignment="1">
      <alignment horizontal="center" vertical="center" wrapText="1"/>
      <protection/>
    </xf>
    <xf numFmtId="49" fontId="19" fillId="0" borderId="13" xfId="138" applyNumberFormat="1" applyFont="1" applyBorder="1" applyAlignment="1">
      <alignment horizontal="center"/>
      <protection/>
    </xf>
    <xf numFmtId="49" fontId="75" fillId="0" borderId="11" xfId="138" applyNumberFormat="1" applyFont="1" applyBorder="1" applyAlignment="1">
      <alignment horizontal="center" vertical="center" wrapText="1"/>
      <protection/>
    </xf>
    <xf numFmtId="49" fontId="12" fillId="0" borderId="11" xfId="138" applyNumberFormat="1" applyFont="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24" borderId="0" xfId="138" applyNumberFormat="1" applyFont="1" applyFill="1" applyBorder="1" applyAlignment="1">
      <alignment horizontal="left" vertical="top" wrapText="1"/>
      <protection/>
    </xf>
    <xf numFmtId="49" fontId="3" fillId="24"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80" fillId="0" borderId="0" xfId="138" applyNumberFormat="1" applyFont="1" applyAlignment="1">
      <alignment horizontal="center"/>
      <protection/>
    </xf>
    <xf numFmtId="49" fontId="6" fillId="0" borderId="11" xfId="138" applyNumberFormat="1" applyFont="1" applyFill="1" applyBorder="1" applyAlignment="1">
      <alignment horizontal="center" vertical="center"/>
      <protection/>
    </xf>
    <xf numFmtId="49" fontId="78" fillId="3" borderId="17" xfId="138" applyNumberFormat="1" applyFont="1" applyFill="1" applyBorder="1" applyAlignment="1">
      <alignment horizontal="center" vertical="center" wrapText="1"/>
      <protection/>
    </xf>
    <xf numFmtId="49" fontId="78" fillId="3" borderId="16" xfId="138" applyNumberFormat="1" applyFont="1" applyFill="1" applyBorder="1" applyAlignment="1">
      <alignment horizontal="center" vertical="center" wrapText="1"/>
      <protection/>
    </xf>
    <xf numFmtId="49" fontId="76" fillId="3" borderId="17" xfId="138" applyNumberFormat="1" applyFont="1" applyFill="1" applyBorder="1" applyAlignment="1">
      <alignment horizontal="center" vertical="center" wrapText="1"/>
      <protection/>
    </xf>
    <xf numFmtId="49" fontId="76" fillId="3" borderId="16" xfId="138" applyNumberFormat="1" applyFont="1" applyFill="1" applyBorder="1" applyAlignment="1">
      <alignment horizontal="center" vertical="center" wrapText="1"/>
      <protection/>
    </xf>
    <xf numFmtId="49" fontId="6" fillId="0" borderId="12" xfId="138" applyNumberFormat="1" applyFont="1" applyBorder="1" applyAlignment="1">
      <alignment horizontal="center" vertical="center" wrapText="1"/>
      <protection/>
    </xf>
    <xf numFmtId="49" fontId="6" fillId="0" borderId="30" xfId="138" applyNumberFormat="1" applyFont="1" applyBorder="1" applyAlignment="1">
      <alignment horizontal="center" vertical="center" wrapText="1"/>
      <protection/>
    </xf>
    <xf numFmtId="49" fontId="6" fillId="0" borderId="14" xfId="138" applyNumberFormat="1" applyFont="1" applyBorder="1" applyAlignment="1">
      <alignment horizontal="center" vertical="center" wrapText="1"/>
      <protection/>
    </xf>
    <xf numFmtId="49" fontId="32" fillId="0" borderId="0" xfId="138" applyNumberFormat="1" applyFont="1" applyBorder="1" applyAlignment="1">
      <alignment horizontal="left" wrapText="1"/>
      <protection/>
    </xf>
    <xf numFmtId="49" fontId="18" fillId="0" borderId="13" xfId="138" applyNumberFormat="1" applyFont="1" applyBorder="1" applyAlignment="1">
      <alignment horizontal="left"/>
      <protection/>
    </xf>
    <xf numFmtId="49" fontId="6" fillId="0" borderId="31"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17" xfId="138" applyNumberFormat="1" applyFont="1" applyBorder="1" applyAlignment="1">
      <alignment horizontal="center" vertical="center" wrapText="1"/>
      <protection/>
    </xf>
    <xf numFmtId="49" fontId="7" fillId="0" borderId="16"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17" xfId="138" applyNumberFormat="1" applyFont="1" applyBorder="1" applyAlignment="1">
      <alignment horizontal="center" vertical="center" wrapText="1"/>
      <protection/>
    </xf>
    <xf numFmtId="49" fontId="19" fillId="0" borderId="16" xfId="138" applyNumberFormat="1" applyFont="1" applyBorder="1" applyAlignment="1">
      <alignment horizontal="center" vertical="center" wrapText="1"/>
      <protection/>
    </xf>
    <xf numFmtId="49" fontId="91" fillId="3" borderId="17" xfId="138" applyNumberFormat="1" applyFont="1" applyFill="1" applyBorder="1" applyAlignment="1">
      <alignment horizontal="center" vertical="center" wrapText="1"/>
      <protection/>
    </xf>
    <xf numFmtId="49" fontId="91" fillId="3" borderId="16" xfId="138" applyNumberFormat="1" applyFont="1" applyFill="1" applyBorder="1" applyAlignment="1">
      <alignment horizontal="center" vertical="center" wrapText="1"/>
      <protection/>
    </xf>
    <xf numFmtId="49" fontId="90" fillId="3" borderId="17" xfId="138" applyNumberFormat="1" applyFont="1" applyFill="1" applyBorder="1" applyAlignment="1">
      <alignment horizontal="center" vertical="center" wrapText="1"/>
      <protection/>
    </xf>
    <xf numFmtId="49" fontId="90" fillId="3" borderId="16" xfId="138" applyNumberFormat="1" applyFont="1" applyFill="1" applyBorder="1" applyAlignment="1">
      <alignment horizontal="center" vertical="center" wrapText="1"/>
      <protection/>
    </xf>
    <xf numFmtId="49" fontId="29" fillId="0" borderId="0" xfId="138" applyNumberFormat="1" applyFont="1" applyAlignment="1">
      <alignment horizontal="center"/>
      <protection/>
    </xf>
    <xf numFmtId="49" fontId="6" fillId="0" borderId="31" xfId="138" applyNumberFormat="1" applyFont="1" applyFill="1" applyBorder="1" applyAlignment="1">
      <alignment horizontal="center" vertical="center" wrapText="1"/>
      <protection/>
    </xf>
    <xf numFmtId="49" fontId="6" fillId="0" borderId="26"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15" xfId="138" applyNumberFormat="1" applyFont="1" applyFill="1" applyBorder="1" applyAlignment="1">
      <alignment horizontal="center" vertical="center" wrapText="1"/>
      <protection/>
    </xf>
    <xf numFmtId="49" fontId="6" fillId="0" borderId="32" xfId="138" applyNumberFormat="1" applyFont="1" applyFill="1" applyBorder="1" applyAlignment="1">
      <alignment horizontal="center" vertical="center" wrapText="1"/>
      <protection/>
    </xf>
    <xf numFmtId="49" fontId="6" fillId="0" borderId="18" xfId="138" applyNumberFormat="1" applyFont="1" applyFill="1" applyBorder="1" applyAlignment="1">
      <alignment horizontal="center" vertical="center" wrapText="1"/>
      <protection/>
    </xf>
    <xf numFmtId="49" fontId="6" fillId="0" borderId="28" xfId="138" applyNumberFormat="1" applyFont="1" applyFill="1" applyBorder="1" applyAlignment="1">
      <alignment horizontal="center" vertical="center" wrapText="1"/>
      <protection/>
    </xf>
    <xf numFmtId="49" fontId="91" fillId="3" borderId="17" xfId="138" applyNumberFormat="1" applyFont="1" applyFill="1" applyBorder="1" applyAlignment="1">
      <alignment horizontal="center" vertical="center"/>
      <protection/>
    </xf>
    <xf numFmtId="49" fontId="91" fillId="3" borderId="16" xfId="138" applyNumberFormat="1" applyFont="1" applyFill="1" applyBorder="1" applyAlignment="1">
      <alignment horizontal="center" vertical="center"/>
      <protection/>
    </xf>
    <xf numFmtId="49" fontId="90" fillId="3" borderId="17" xfId="138" applyNumberFormat="1" applyFont="1" applyFill="1" applyBorder="1" applyAlignment="1">
      <alignment horizontal="center" vertical="center"/>
      <protection/>
    </xf>
    <xf numFmtId="49" fontId="90" fillId="3" borderId="16" xfId="138" applyNumberFormat="1" applyFont="1" applyFill="1" applyBorder="1" applyAlignment="1">
      <alignment horizontal="center" vertical="center"/>
      <protection/>
    </xf>
    <xf numFmtId="49" fontId="6" fillId="24" borderId="17" xfId="138" applyNumberFormat="1" applyFont="1" applyFill="1" applyBorder="1" applyAlignment="1">
      <alignment horizontal="center" vertical="center"/>
      <protection/>
    </xf>
    <xf numFmtId="49" fontId="6" fillId="24" borderId="16" xfId="138" applyNumberFormat="1" applyFont="1" applyFill="1" applyBorder="1" applyAlignment="1">
      <alignment horizontal="center" vertical="center"/>
      <protection/>
    </xf>
    <xf numFmtId="49" fontId="13" fillId="0" borderId="13" xfId="138" applyNumberFormat="1" applyFont="1" applyFill="1" applyBorder="1" applyAlignment="1">
      <alignment horizontal="center" vertical="center"/>
      <protection/>
    </xf>
    <xf numFmtId="49" fontId="19" fillId="0" borderId="17" xfId="138" applyNumberFormat="1" applyFont="1" applyFill="1" applyBorder="1" applyAlignment="1">
      <alignment horizontal="center" vertical="center"/>
      <protection/>
    </xf>
    <xf numFmtId="49" fontId="19" fillId="0" borderId="16" xfId="138" applyNumberFormat="1" applyFont="1" applyFill="1" applyBorder="1" applyAlignment="1">
      <alignment horizontal="center" vertical="center"/>
      <protection/>
    </xf>
    <xf numFmtId="0" fontId="83" fillId="0" borderId="31" xfId="138" applyFont="1" applyFill="1" applyBorder="1" applyAlignment="1">
      <alignment horizontal="center" vertical="center" wrapText="1"/>
      <protection/>
    </xf>
    <xf numFmtId="0" fontId="83" fillId="0" borderId="16" xfId="138" applyFont="1" applyFill="1" applyBorder="1" applyAlignment="1">
      <alignment horizontal="center" vertical="center" wrapText="1"/>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left"/>
      <protection/>
    </xf>
    <xf numFmtId="0" fontId="25" fillId="0" borderId="0" xfId="138" applyFont="1" applyAlignment="1">
      <alignment horizontal="center"/>
      <protection/>
    </xf>
    <xf numFmtId="0" fontId="7" fillId="0" borderId="11" xfId="138" applyFont="1" applyFill="1" applyBorder="1" applyAlignment="1">
      <alignment horizontal="center" vertical="center" wrapText="1"/>
      <protection/>
    </xf>
    <xf numFmtId="0" fontId="29" fillId="24" borderId="0" xfId="138" applyFont="1" applyFill="1" applyBorder="1" applyAlignment="1">
      <alignment horizontal="center"/>
      <protection/>
    </xf>
    <xf numFmtId="49" fontId="7" fillId="0" borderId="2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15" xfId="138" applyNumberFormat="1" applyFont="1" applyFill="1" applyBorder="1" applyAlignment="1">
      <alignment horizontal="center" vertical="center"/>
      <protection/>
    </xf>
    <xf numFmtId="49" fontId="7" fillId="0" borderId="32" xfId="138" applyNumberFormat="1" applyFont="1" applyFill="1" applyBorder="1" applyAlignment="1">
      <alignment horizontal="center" vertical="center"/>
      <protection/>
    </xf>
    <xf numFmtId="49" fontId="7" fillId="0" borderId="18" xfId="138" applyNumberFormat="1" applyFont="1" applyFill="1" applyBorder="1" applyAlignment="1">
      <alignment horizontal="center" vertical="center"/>
      <protection/>
    </xf>
    <xf numFmtId="49" fontId="7" fillId="0" borderId="28" xfId="138" applyNumberFormat="1" applyFont="1" applyFill="1" applyBorder="1" applyAlignment="1">
      <alignment horizontal="center" vertical="center"/>
      <protection/>
    </xf>
    <xf numFmtId="0" fontId="18" fillId="0" borderId="0" xfId="138" applyFont="1" applyBorder="1" applyAlignment="1">
      <alignment horizontal="left"/>
      <protection/>
    </xf>
    <xf numFmtId="0" fontId="13" fillId="0" borderId="0" xfId="138" applyFont="1" applyAlignment="1">
      <alignment horizontal="center"/>
      <protection/>
    </xf>
    <xf numFmtId="49" fontId="32" fillId="0" borderId="0" xfId="138" applyNumberFormat="1" applyFont="1" applyBorder="1" applyAlignment="1">
      <alignment horizontal="justify" vertical="justify" wrapText="1"/>
      <protection/>
    </xf>
    <xf numFmtId="0" fontId="14" fillId="0" borderId="0" xfId="138" applyNumberFormat="1" applyFont="1" applyAlignment="1">
      <alignment horizontal="center"/>
      <protection/>
    </xf>
    <xf numFmtId="0" fontId="34" fillId="0" borderId="0" xfId="138" applyNumberFormat="1" applyFont="1" applyAlignment="1">
      <alignment horizontal="center"/>
      <protection/>
    </xf>
    <xf numFmtId="0" fontId="23" fillId="0" borderId="0" xfId="138" applyNumberFormat="1" applyFont="1" applyAlignment="1">
      <alignment horizontal="center"/>
      <protection/>
    </xf>
    <xf numFmtId="49" fontId="25" fillId="24" borderId="33" xfId="0" applyNumberFormat="1" applyFont="1" applyFill="1" applyBorder="1" applyAlignment="1">
      <alignment horizontal="center" vertical="center"/>
    </xf>
    <xf numFmtId="49" fontId="25" fillId="24" borderId="34" xfId="0" applyNumberFormat="1" applyFont="1" applyFill="1" applyBorder="1" applyAlignment="1">
      <alignment horizontal="center" vertical="center"/>
    </xf>
    <xf numFmtId="49" fontId="101" fillId="24" borderId="17" xfId="0" applyNumberFormat="1" applyFont="1" applyFill="1" applyBorder="1" applyAlignment="1">
      <alignment horizontal="left"/>
    </xf>
    <xf numFmtId="49" fontId="101" fillId="24" borderId="31" xfId="0" applyNumberFormat="1" applyFont="1" applyFill="1" applyBorder="1" applyAlignment="1">
      <alignment horizontal="left"/>
    </xf>
    <xf numFmtId="49" fontId="101"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4" fillId="0" borderId="0" xfId="0" applyNumberFormat="1" applyFont="1" applyFill="1" applyAlignment="1">
      <alignment horizontal="center"/>
    </xf>
    <xf numFmtId="49" fontId="7"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xf>
    <xf numFmtId="49" fontId="7" fillId="0" borderId="11"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4" fillId="0" borderId="11"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7" fillId="0" borderId="11" xfId="0" applyNumberFormat="1" applyFont="1" applyFill="1" applyBorder="1" applyAlignment="1">
      <alignment horizontal="center" vertical="center" wrapText="1"/>
    </xf>
    <xf numFmtId="49" fontId="16" fillId="0" borderId="35"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24" borderId="17" xfId="0" applyNumberFormat="1" applyFont="1" applyFill="1" applyBorder="1" applyAlignment="1" applyProtection="1">
      <alignment horizontal="center" vertical="center" wrapText="1"/>
      <protection/>
    </xf>
    <xf numFmtId="49" fontId="3" fillId="24" borderId="16" xfId="0" applyNumberFormat="1" applyFont="1" applyFill="1" applyBorder="1" applyAlignment="1" applyProtection="1">
      <alignment horizontal="center" vertical="center" wrapText="1"/>
      <protection/>
    </xf>
    <xf numFmtId="0" fontId="32" fillId="0" borderId="0" xfId="0" applyNumberFormat="1" applyFont="1" applyFill="1" applyBorder="1" applyAlignment="1">
      <alignment horizontal="center" wrapText="1"/>
    </xf>
    <xf numFmtId="0" fontId="25" fillId="0" borderId="0" xfId="0" applyNumberFormat="1" applyFont="1" applyFill="1" applyAlignment="1">
      <alignment horizontal="center"/>
    </xf>
    <xf numFmtId="0" fontId="29" fillId="0" borderId="0" xfId="0" applyNumberFormat="1" applyFont="1" applyFill="1" applyAlignment="1">
      <alignment horizontal="center"/>
    </xf>
    <xf numFmtId="0" fontId="29" fillId="0" borderId="0" xfId="0" applyNumberFormat="1" applyFont="1" applyFill="1" applyAlignment="1">
      <alignment horizontal="left"/>
    </xf>
    <xf numFmtId="0" fontId="29" fillId="0" borderId="0" xfId="0" applyNumberFormat="1" applyFont="1" applyFill="1" applyAlignment="1">
      <alignment horizontal="center"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NumberFormat="1" applyFont="1" applyFill="1" applyAlignment="1">
      <alignment horizontal="center"/>
    </xf>
    <xf numFmtId="0" fontId="7" fillId="0" borderId="3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37" xfId="0" applyNumberFormat="1" applyFont="1" applyFill="1" applyBorder="1" applyAlignment="1" applyProtection="1">
      <alignment horizontal="center" vertical="center" wrapText="1"/>
      <protection/>
    </xf>
    <xf numFmtId="49" fontId="21" fillId="0" borderId="35"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4" fillId="0" borderId="3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7" fillId="0" borderId="37" xfId="0" applyNumberFormat="1" applyFont="1" applyFill="1" applyBorder="1" applyAlignment="1">
      <alignment horizontal="center" vertical="center" wrapText="1"/>
    </xf>
    <xf numFmtId="1" fontId="7" fillId="0" borderId="37" xfId="0" applyNumberFormat="1" applyFont="1" applyFill="1" applyBorder="1" applyAlignment="1">
      <alignment horizontal="center" vertical="center"/>
    </xf>
    <xf numFmtId="49" fontId="18" fillId="0" borderId="39" xfId="0" applyNumberFormat="1" applyFont="1" applyFill="1" applyBorder="1" applyAlignment="1">
      <alignment horizontal="center"/>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486" t="s">
        <v>26</v>
      </c>
      <c r="B1" s="486"/>
      <c r="C1" s="481" t="s">
        <v>70</v>
      </c>
      <c r="D1" s="481"/>
      <c r="E1" s="481"/>
      <c r="F1" s="487" t="s">
        <v>66</v>
      </c>
      <c r="G1" s="487"/>
      <c r="H1" s="487"/>
    </row>
    <row r="2" spans="1:8" ht="33.75" customHeight="1">
      <c r="A2" s="488" t="s">
        <v>73</v>
      </c>
      <c r="B2" s="488"/>
      <c r="C2" s="481"/>
      <c r="D2" s="481"/>
      <c r="E2" s="481"/>
      <c r="F2" s="484" t="s">
        <v>67</v>
      </c>
      <c r="G2" s="484"/>
      <c r="H2" s="484"/>
    </row>
    <row r="3" spans="1:8" ht="19.5" customHeight="1">
      <c r="A3" s="6" t="s">
        <v>61</v>
      </c>
      <c r="B3" s="6"/>
      <c r="C3" s="24"/>
      <c r="D3" s="24"/>
      <c r="E3" s="24"/>
      <c r="F3" s="484" t="s">
        <v>68</v>
      </c>
      <c r="G3" s="484"/>
      <c r="H3" s="484"/>
    </row>
    <row r="4" spans="1:8" s="7" customFormat="1" ht="19.5" customHeight="1">
      <c r="A4" s="6"/>
      <c r="B4" s="6"/>
      <c r="D4" s="8"/>
      <c r="F4" s="9" t="s">
        <v>69</v>
      </c>
      <c r="G4" s="9"/>
      <c r="H4" s="9"/>
    </row>
    <row r="5" spans="1:8" s="23" customFormat="1" ht="36" customHeight="1">
      <c r="A5" s="468" t="s">
        <v>53</v>
      </c>
      <c r="B5" s="469"/>
      <c r="C5" s="466" t="s">
        <v>64</v>
      </c>
      <c r="D5" s="464"/>
      <c r="E5" s="458" t="s">
        <v>63</v>
      </c>
      <c r="F5" s="458"/>
      <c r="G5" s="458"/>
      <c r="H5" s="483"/>
    </row>
    <row r="6" spans="1:8" s="23" customFormat="1" ht="20.25" customHeight="1">
      <c r="A6" s="470"/>
      <c r="B6" s="465"/>
      <c r="C6" s="482" t="s">
        <v>3</v>
      </c>
      <c r="D6" s="482" t="s">
        <v>71</v>
      </c>
      <c r="E6" s="485" t="s">
        <v>65</v>
      </c>
      <c r="F6" s="483"/>
      <c r="G6" s="485" t="s">
        <v>72</v>
      </c>
      <c r="H6" s="483"/>
    </row>
    <row r="7" spans="1:8" s="23" customFormat="1" ht="52.5" customHeight="1">
      <c r="A7" s="470"/>
      <c r="B7" s="465"/>
      <c r="C7" s="476"/>
      <c r="D7" s="476"/>
      <c r="E7" s="5" t="s">
        <v>3</v>
      </c>
      <c r="F7" s="5" t="s">
        <v>9</v>
      </c>
      <c r="G7" s="5" t="s">
        <v>3</v>
      </c>
      <c r="H7" s="5" t="s">
        <v>9</v>
      </c>
    </row>
    <row r="8" spans="1:8" ht="15" customHeight="1">
      <c r="A8" s="478" t="s">
        <v>6</v>
      </c>
      <c r="B8" s="479"/>
      <c r="C8" s="10">
        <v>1</v>
      </c>
      <c r="D8" s="10" t="s">
        <v>44</v>
      </c>
      <c r="E8" s="10" t="s">
        <v>45</v>
      </c>
      <c r="F8" s="10" t="s">
        <v>54</v>
      </c>
      <c r="G8" s="10" t="s">
        <v>55</v>
      </c>
      <c r="H8" s="10" t="s">
        <v>56</v>
      </c>
    </row>
    <row r="9" spans="1:8" ht="26.25" customHeight="1">
      <c r="A9" s="480" t="s">
        <v>33</v>
      </c>
      <c r="B9" s="47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472" t="s">
        <v>52</v>
      </c>
      <c r="C16" s="472"/>
      <c r="D16" s="26"/>
      <c r="E16" s="474" t="s">
        <v>19</v>
      </c>
      <c r="F16" s="474"/>
      <c r="G16" s="474"/>
      <c r="H16" s="474"/>
    </row>
    <row r="17" spans="2:8" ht="15.75" customHeight="1">
      <c r="B17" s="472"/>
      <c r="C17" s="472"/>
      <c r="D17" s="26"/>
      <c r="E17" s="475" t="s">
        <v>38</v>
      </c>
      <c r="F17" s="475"/>
      <c r="G17" s="475"/>
      <c r="H17" s="475"/>
    </row>
    <row r="18" spans="2:8" s="27" customFormat="1" ht="15.75" customHeight="1">
      <c r="B18" s="472"/>
      <c r="C18" s="472"/>
      <c r="D18" s="28"/>
      <c r="E18" s="467" t="s">
        <v>51</v>
      </c>
      <c r="F18" s="467"/>
      <c r="G18" s="467"/>
      <c r="H18" s="467"/>
    </row>
    <row r="20" ht="15.75">
      <c r="B20" s="19"/>
    </row>
    <row r="22" ht="15.75" hidden="1">
      <c r="A22" s="20" t="s">
        <v>41</v>
      </c>
    </row>
    <row r="23" spans="1:3" ht="15.75" hidden="1">
      <c r="A23" s="21"/>
      <c r="B23" s="473" t="s">
        <v>46</v>
      </c>
      <c r="C23" s="473"/>
    </row>
    <row r="24" spans="1:8" ht="15.75" customHeight="1" hidden="1">
      <c r="A24" s="22" t="s">
        <v>25</v>
      </c>
      <c r="B24" s="477" t="s">
        <v>49</v>
      </c>
      <c r="C24" s="477"/>
      <c r="D24" s="22"/>
      <c r="E24" s="22"/>
      <c r="F24" s="22"/>
      <c r="G24" s="22"/>
      <c r="H24" s="22"/>
    </row>
    <row r="25" spans="1:8" ht="15" customHeight="1" hidden="1">
      <c r="A25" s="22"/>
      <c r="B25" s="477" t="s">
        <v>50</v>
      </c>
      <c r="C25" s="477"/>
      <c r="D25" s="477"/>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58" t="s">
        <v>212</v>
      </c>
      <c r="B1" s="658"/>
      <c r="C1" s="658"/>
      <c r="D1" s="661" t="s">
        <v>328</v>
      </c>
      <c r="E1" s="661"/>
      <c r="F1" s="661"/>
      <c r="G1" s="661"/>
      <c r="H1" s="661"/>
      <c r="I1" s="661"/>
      <c r="J1" s="191" t="s">
        <v>329</v>
      </c>
      <c r="K1" s="322"/>
      <c r="L1" s="322"/>
    </row>
    <row r="2" spans="1:12" ht="18.75" customHeight="1">
      <c r="A2" s="659" t="s">
        <v>287</v>
      </c>
      <c r="B2" s="659"/>
      <c r="C2" s="659"/>
      <c r="D2" s="747" t="s">
        <v>213</v>
      </c>
      <c r="E2" s="747"/>
      <c r="F2" s="747"/>
      <c r="G2" s="747"/>
      <c r="H2" s="747"/>
      <c r="I2" s="747"/>
      <c r="J2" s="658" t="s">
        <v>330</v>
      </c>
      <c r="K2" s="658"/>
      <c r="L2" s="658"/>
    </row>
    <row r="3" spans="1:12" ht="17.25">
      <c r="A3" s="659" t="s">
        <v>239</v>
      </c>
      <c r="B3" s="659"/>
      <c r="C3" s="659"/>
      <c r="D3" s="748" t="s">
        <v>331</v>
      </c>
      <c r="E3" s="749"/>
      <c r="F3" s="749"/>
      <c r="G3" s="749"/>
      <c r="H3" s="749"/>
      <c r="I3" s="749"/>
      <c r="J3" s="194" t="s">
        <v>347</v>
      </c>
      <c r="K3" s="194"/>
      <c r="L3" s="194"/>
    </row>
    <row r="4" spans="1:12" ht="15.75">
      <c r="A4" s="744" t="s">
        <v>332</v>
      </c>
      <c r="B4" s="744"/>
      <c r="C4" s="744"/>
      <c r="D4" s="745"/>
      <c r="E4" s="745"/>
      <c r="F4" s="745"/>
      <c r="G4" s="745"/>
      <c r="H4" s="745"/>
      <c r="I4" s="745"/>
      <c r="J4" s="664" t="s">
        <v>289</v>
      </c>
      <c r="K4" s="664"/>
      <c r="L4" s="664"/>
    </row>
    <row r="5" spans="1:13" ht="15.75">
      <c r="A5" s="324"/>
      <c r="B5" s="324"/>
      <c r="C5" s="325"/>
      <c r="D5" s="325"/>
      <c r="E5" s="193"/>
      <c r="J5" s="326" t="s">
        <v>333</v>
      </c>
      <c r="K5" s="241"/>
      <c r="L5" s="241"/>
      <c r="M5" s="241"/>
    </row>
    <row r="6" spans="1:13" s="329" customFormat="1" ht="24.75" customHeight="1">
      <c r="A6" s="738" t="s">
        <v>53</v>
      </c>
      <c r="B6" s="739"/>
      <c r="C6" s="736" t="s">
        <v>334</v>
      </c>
      <c r="D6" s="736"/>
      <c r="E6" s="736"/>
      <c r="F6" s="736"/>
      <c r="G6" s="736"/>
      <c r="H6" s="736"/>
      <c r="I6" s="736" t="s">
        <v>214</v>
      </c>
      <c r="J6" s="736"/>
      <c r="K6" s="736"/>
      <c r="L6" s="736"/>
      <c r="M6" s="328"/>
    </row>
    <row r="7" spans="1:13" s="329" customFormat="1" ht="17.25" customHeight="1">
      <c r="A7" s="740"/>
      <c r="B7" s="741"/>
      <c r="C7" s="736" t="s">
        <v>31</v>
      </c>
      <c r="D7" s="736"/>
      <c r="E7" s="736" t="s">
        <v>7</v>
      </c>
      <c r="F7" s="736"/>
      <c r="G7" s="736"/>
      <c r="H7" s="736"/>
      <c r="I7" s="736" t="s">
        <v>215</v>
      </c>
      <c r="J7" s="736"/>
      <c r="K7" s="736" t="s">
        <v>216</v>
      </c>
      <c r="L7" s="736"/>
      <c r="M7" s="328"/>
    </row>
    <row r="8" spans="1:12" s="329" customFormat="1" ht="27.75" customHeight="1">
      <c r="A8" s="740"/>
      <c r="B8" s="741"/>
      <c r="C8" s="736"/>
      <c r="D8" s="736"/>
      <c r="E8" s="736" t="s">
        <v>217</v>
      </c>
      <c r="F8" s="736"/>
      <c r="G8" s="736" t="s">
        <v>218</v>
      </c>
      <c r="H8" s="736"/>
      <c r="I8" s="736"/>
      <c r="J8" s="736"/>
      <c r="K8" s="736"/>
      <c r="L8" s="736"/>
    </row>
    <row r="9" spans="1:12" s="329" customFormat="1" ht="24.75" customHeight="1">
      <c r="A9" s="742"/>
      <c r="B9" s="743"/>
      <c r="C9" s="327" t="s">
        <v>219</v>
      </c>
      <c r="D9" s="327" t="s">
        <v>9</v>
      </c>
      <c r="E9" s="327" t="s">
        <v>3</v>
      </c>
      <c r="F9" s="327" t="s">
        <v>220</v>
      </c>
      <c r="G9" s="327" t="s">
        <v>3</v>
      </c>
      <c r="H9" s="327" t="s">
        <v>220</v>
      </c>
      <c r="I9" s="327" t="s">
        <v>3</v>
      </c>
      <c r="J9" s="327" t="s">
        <v>220</v>
      </c>
      <c r="K9" s="327" t="s">
        <v>3</v>
      </c>
      <c r="L9" s="327" t="s">
        <v>220</v>
      </c>
    </row>
    <row r="10" spans="1:12" s="331" customFormat="1" ht="15.75">
      <c r="A10" s="637" t="s">
        <v>6</v>
      </c>
      <c r="B10" s="638"/>
      <c r="C10" s="330">
        <v>1</v>
      </c>
      <c r="D10" s="330">
        <v>2</v>
      </c>
      <c r="E10" s="330">
        <v>3</v>
      </c>
      <c r="F10" s="330">
        <v>4</v>
      </c>
      <c r="G10" s="330">
        <v>5</v>
      </c>
      <c r="H10" s="330">
        <v>6</v>
      </c>
      <c r="I10" s="330">
        <v>7</v>
      </c>
      <c r="J10" s="330">
        <v>8</v>
      </c>
      <c r="K10" s="330">
        <v>9</v>
      </c>
      <c r="L10" s="330">
        <v>10</v>
      </c>
    </row>
    <row r="11" spans="1:12" s="331" customFormat="1" ht="30.75" customHeight="1">
      <c r="A11" s="655" t="s">
        <v>284</v>
      </c>
      <c r="B11" s="656"/>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45" t="s">
        <v>285</v>
      </c>
      <c r="B12" s="646"/>
      <c r="C12" s="249">
        <v>0</v>
      </c>
      <c r="D12" s="249">
        <v>0</v>
      </c>
      <c r="E12" s="249">
        <v>0</v>
      </c>
      <c r="F12" s="249">
        <v>0</v>
      </c>
      <c r="G12" s="249">
        <v>0</v>
      </c>
      <c r="H12" s="249">
        <v>0</v>
      </c>
      <c r="I12" s="249">
        <v>0</v>
      </c>
      <c r="J12" s="249">
        <v>0</v>
      </c>
      <c r="K12" s="249">
        <v>0</v>
      </c>
      <c r="L12" s="249">
        <v>0</v>
      </c>
    </row>
    <row r="13" spans="1:32" s="331" customFormat="1" ht="17.25" customHeight="1">
      <c r="A13" s="648" t="s">
        <v>30</v>
      </c>
      <c r="B13" s="64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53" t="s">
        <v>272</v>
      </c>
      <c r="C28" s="653"/>
      <c r="D28" s="653"/>
      <c r="E28" s="204"/>
      <c r="F28" s="258"/>
      <c r="G28" s="258"/>
      <c r="H28" s="652" t="s">
        <v>272</v>
      </c>
      <c r="I28" s="652"/>
      <c r="J28" s="652"/>
      <c r="K28" s="652"/>
      <c r="L28" s="652"/>
      <c r="AG28" s="192" t="s">
        <v>273</v>
      </c>
      <c r="AI28" s="190">
        <f>82/88</f>
        <v>0.9318181818181818</v>
      </c>
    </row>
    <row r="29" spans="1:12" s="192" customFormat="1" ht="19.5" customHeight="1">
      <c r="A29" s="202"/>
      <c r="B29" s="654" t="s">
        <v>221</v>
      </c>
      <c r="C29" s="654"/>
      <c r="D29" s="654"/>
      <c r="E29" s="204"/>
      <c r="F29" s="205"/>
      <c r="G29" s="205"/>
      <c r="H29" s="657" t="s">
        <v>139</v>
      </c>
      <c r="I29" s="657"/>
      <c r="J29" s="657"/>
      <c r="K29" s="657"/>
      <c r="L29" s="657"/>
    </row>
    <row r="30" spans="1:12" s="196" customFormat="1" ht="15" customHeight="1">
      <c r="A30" s="202"/>
      <c r="B30" s="737"/>
      <c r="C30" s="737"/>
      <c r="D30" s="737"/>
      <c r="E30" s="204"/>
      <c r="F30" s="205"/>
      <c r="G30" s="205"/>
      <c r="H30" s="609"/>
      <c r="I30" s="609"/>
      <c r="J30" s="609"/>
      <c r="K30" s="609"/>
      <c r="L30" s="60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35" t="s">
        <v>276</v>
      </c>
      <c r="C33" s="735"/>
      <c r="D33" s="735"/>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46" t="s">
        <v>222</v>
      </c>
      <c r="C37" s="746"/>
      <c r="D37" s="746"/>
      <c r="E37" s="746"/>
      <c r="F37" s="746"/>
      <c r="G37" s="746"/>
      <c r="H37" s="746"/>
      <c r="I37" s="746"/>
      <c r="J37" s="746"/>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459" t="s">
        <v>318</v>
      </c>
      <c r="C41" s="459"/>
      <c r="D41" s="459"/>
      <c r="E41" s="210"/>
      <c r="F41" s="210"/>
      <c r="G41" s="182"/>
      <c r="H41" s="460" t="s">
        <v>230</v>
      </c>
      <c r="I41" s="460"/>
      <c r="J41" s="460"/>
      <c r="K41" s="460"/>
      <c r="L41" s="460"/>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50" t="s">
        <v>360</v>
      </c>
      <c r="M1" s="751"/>
      <c r="N1" s="751"/>
      <c r="O1" s="365"/>
      <c r="P1" s="365"/>
      <c r="Q1" s="365"/>
      <c r="R1" s="365"/>
      <c r="S1" s="365"/>
      <c r="T1" s="365"/>
      <c r="U1" s="365"/>
      <c r="V1" s="365"/>
      <c r="W1" s="365"/>
      <c r="X1" s="365"/>
      <c r="Y1" s="366"/>
    </row>
    <row r="2" spans="11:17" ht="34.5" customHeight="1">
      <c r="K2" s="349"/>
      <c r="L2" s="752" t="s">
        <v>367</v>
      </c>
      <c r="M2" s="753"/>
      <c r="N2" s="754"/>
      <c r="O2" s="29"/>
      <c r="P2" s="351"/>
      <c r="Q2" s="347"/>
    </row>
    <row r="3" spans="11:18" ht="31.5" customHeight="1">
      <c r="K3" s="349"/>
      <c r="L3" s="354" t="s">
        <v>376</v>
      </c>
      <c r="M3" s="355" t="e">
        <f>'06'!#REF!</f>
        <v>#REF!</v>
      </c>
      <c r="N3" s="355"/>
      <c r="O3" s="355"/>
      <c r="P3" s="352"/>
      <c r="Q3" s="348"/>
      <c r="R3" s="345"/>
    </row>
    <row r="4" spans="11:18" ht="30" customHeight="1">
      <c r="K4" s="349"/>
      <c r="L4" s="356" t="s">
        <v>361</v>
      </c>
      <c r="M4" s="357" t="e">
        <f>'06'!#REF!</f>
        <v>#REF!</v>
      </c>
      <c r="N4" s="355"/>
      <c r="O4" s="355"/>
      <c r="P4" s="352"/>
      <c r="Q4" s="348"/>
      <c r="R4" s="345"/>
    </row>
    <row r="5" spans="11:18" ht="31.5" customHeight="1">
      <c r="K5" s="349"/>
      <c r="L5" s="356" t="s">
        <v>362</v>
      </c>
      <c r="M5" s="357" t="e">
        <f>'06'!#REF!</f>
        <v>#REF!</v>
      </c>
      <c r="N5" s="355"/>
      <c r="O5" s="355"/>
      <c r="P5" s="352"/>
      <c r="Q5" s="348"/>
      <c r="R5" s="345"/>
    </row>
    <row r="6" spans="11:18" ht="27" customHeight="1">
      <c r="K6" s="349"/>
      <c r="L6" s="354" t="s">
        <v>363</v>
      </c>
      <c r="M6" s="355" t="e">
        <f>'06'!#REF!</f>
        <v>#REF!</v>
      </c>
      <c r="N6" s="355"/>
      <c r="O6" s="355"/>
      <c r="P6" s="352"/>
      <c r="Q6" s="348"/>
      <c r="R6" s="345"/>
    </row>
    <row r="7" spans="11:18" s="342" customFormat="1" ht="30" customHeight="1">
      <c r="K7" s="350"/>
      <c r="L7" s="358" t="s">
        <v>379</v>
      </c>
      <c r="M7" s="355" t="e">
        <f>'06'!#REF!</f>
        <v>#REF!</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t="e">
        <f>(M7-M8)/M8</f>
        <v>#REF!</v>
      </c>
      <c r="N9" s="355"/>
      <c r="O9" s="355"/>
      <c r="P9" s="352"/>
      <c r="Q9" s="348"/>
      <c r="R9" s="345"/>
    </row>
    <row r="10" spans="11:18" ht="33" customHeight="1">
      <c r="K10" s="349"/>
      <c r="L10" s="354" t="s">
        <v>380</v>
      </c>
      <c r="M10" s="355" t="e">
        <f>'06'!#REF!</f>
        <v>#REF!</v>
      </c>
      <c r="N10" s="355" t="s">
        <v>364</v>
      </c>
      <c r="O10" s="361" t="e">
        <f>M10/M7</f>
        <v>#REF!</v>
      </c>
      <c r="P10" s="352"/>
      <c r="Q10" s="348"/>
      <c r="R10" s="345"/>
    </row>
    <row r="11" spans="11:18" ht="22.5" customHeight="1">
      <c r="K11" s="349"/>
      <c r="L11" s="354" t="s">
        <v>382</v>
      </c>
      <c r="M11" s="355" t="e">
        <f>'06'!#REF!</f>
        <v>#REF!</v>
      </c>
      <c r="N11" s="355" t="s">
        <v>364</v>
      </c>
      <c r="O11" s="361" t="e">
        <f>M11/M7</f>
        <v>#REF!</v>
      </c>
      <c r="P11" s="352"/>
      <c r="Q11" s="348"/>
      <c r="R11" s="345"/>
    </row>
    <row r="12" spans="11:18" ht="34.5" customHeight="1">
      <c r="K12" s="349"/>
      <c r="L12" s="354" t="s">
        <v>383</v>
      </c>
      <c r="M12" s="355" t="e">
        <f>'06'!#REF!+'06'!#REF!</f>
        <v>#REF!</v>
      </c>
      <c r="N12" s="354"/>
      <c r="O12" s="354"/>
      <c r="P12" s="346"/>
      <c r="R12" s="346"/>
    </row>
    <row r="13" spans="11:18" ht="33.75" customHeight="1">
      <c r="K13" s="349"/>
      <c r="L13" s="354" t="s">
        <v>384</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t="e">
        <f>M13-M17</f>
        <v>#REF!</v>
      </c>
      <c r="N18" s="355"/>
      <c r="O18" s="355"/>
      <c r="P18" s="352"/>
      <c r="R18" s="346"/>
    </row>
    <row r="19" spans="11:18" ht="24.75" customHeight="1">
      <c r="K19" s="349"/>
      <c r="L19" s="354" t="s">
        <v>387</v>
      </c>
      <c r="M19" s="355" t="e">
        <f>'06'!#REF!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t="e">
        <f>M19/'06'!#REF!</f>
        <v>#REF!</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t="e">
        <f>M26-M27</f>
        <v>#REF!</v>
      </c>
      <c r="N30" s="355"/>
      <c r="O30" s="355"/>
      <c r="P30" s="352"/>
      <c r="R30" s="346"/>
    </row>
    <row r="31" spans="11:18" ht="24.75" customHeight="1">
      <c r="K31" s="349"/>
      <c r="L31" s="354" t="s">
        <v>391</v>
      </c>
      <c r="M31" s="355" t="e">
        <f>'06'!#REF!</f>
        <v>#REF!</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t="e">
        <f>M31-M32</f>
        <v>#REF!</v>
      </c>
      <c r="N33" s="369" t="s">
        <v>366</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t="e">
        <f>'07'!#REF!</f>
        <v>#REF!</v>
      </c>
      <c r="N42" s="355"/>
      <c r="O42" s="355"/>
      <c r="P42" s="346"/>
      <c r="R42" s="346"/>
    </row>
    <row r="43" spans="11:18" ht="24.75" customHeight="1">
      <c r="K43" s="349"/>
      <c r="L43" s="363" t="s">
        <v>96</v>
      </c>
      <c r="M43" s="355" t="e">
        <f>'07'!#REF!</f>
        <v>#REF!</v>
      </c>
      <c r="N43" s="355"/>
      <c r="O43" s="355"/>
      <c r="P43" s="346"/>
      <c r="R43" s="346"/>
    </row>
    <row r="44" spans="11:18" ht="24.75" customHeight="1">
      <c r="K44" s="349"/>
      <c r="L44" s="363" t="s">
        <v>362</v>
      </c>
      <c r="M44" s="355" t="e">
        <f>'07'!#REF!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t="e">
        <f>'07'!#REF!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t="e">
        <f>'07'!#REF!</f>
        <v>#REF!</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t="e">
        <f>M50-M51</f>
        <v>#REF!</v>
      </c>
      <c r="N52" s="355"/>
      <c r="O52" s="355"/>
      <c r="P52" s="346"/>
      <c r="R52" s="346"/>
    </row>
    <row r="53" spans="11:18" ht="24.75" customHeight="1">
      <c r="K53" s="349"/>
      <c r="L53" s="377" t="s">
        <v>370</v>
      </c>
      <c r="M53" s="368" t="e">
        <f>(M52/M51)</f>
        <v>#REF!</v>
      </c>
      <c r="N53" s="355"/>
      <c r="O53" s="355"/>
      <c r="P53" s="346"/>
      <c r="R53" s="346"/>
    </row>
    <row r="54" spans="11:18" ht="24.75" customHeight="1">
      <c r="K54" s="349"/>
      <c r="L54" s="363" t="s">
        <v>398</v>
      </c>
      <c r="M54" s="355" t="e">
        <f>'07'!#REF!</f>
        <v>#REF!</v>
      </c>
      <c r="N54" s="355" t="s">
        <v>371</v>
      </c>
      <c r="O54" s="361" t="e">
        <f>'07'!#REF!/'07'!#REF!</f>
        <v>#REF!</v>
      </c>
      <c r="P54" s="346"/>
      <c r="R54" s="346"/>
    </row>
    <row r="55" spans="11:18" ht="24.75" customHeight="1">
      <c r="K55" s="349"/>
      <c r="L55" s="363" t="s">
        <v>399</v>
      </c>
      <c r="M55" s="355" t="e">
        <f>'07'!#REF!</f>
        <v>#REF!</v>
      </c>
      <c r="N55" s="355" t="s">
        <v>371</v>
      </c>
      <c r="O55" s="361" t="e">
        <f>'07'!#REF!/'07'!#REF!</f>
        <v>#REF!</v>
      </c>
      <c r="P55" s="346"/>
      <c r="R55" s="346"/>
    </row>
    <row r="56" spans="11:18" ht="24.75" customHeight="1">
      <c r="K56" s="349"/>
      <c r="L56" s="363" t="s">
        <v>400</v>
      </c>
      <c r="M56" s="355" t="e">
        <f>'07'!#REF!+'07'!#REF!+'07'!#REF!</f>
        <v>#REF!</v>
      </c>
      <c r="N56" s="355" t="s">
        <v>371</v>
      </c>
      <c r="O56" s="361" t="e">
        <f>M56/'07'!#REF!</f>
        <v>#REF!</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t="e">
        <f>'07'!#REF!</f>
        <v>#REF!</v>
      </c>
      <c r="N63" s="355" t="s">
        <v>372</v>
      </c>
      <c r="O63" s="361" t="e">
        <f>'07'!#REF!/'07'!#REF!</f>
        <v>#REF!</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t="e">
        <f>'07'!#REF!</f>
        <v>#REF!</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755" t="s">
        <v>421</v>
      </c>
      <c r="B2" s="755"/>
    </row>
    <row r="3" spans="1:2" ht="22.5" customHeight="1">
      <c r="A3" s="407" t="s">
        <v>409</v>
      </c>
      <c r="B3" s="426" t="s">
        <v>481</v>
      </c>
    </row>
    <row r="4" spans="1:2" ht="22.5" customHeight="1">
      <c r="A4" s="407" t="s">
        <v>408</v>
      </c>
      <c r="B4" s="408" t="s">
        <v>423</v>
      </c>
    </row>
    <row r="5" spans="1:2" ht="22.5" customHeight="1">
      <c r="A5" s="407" t="s">
        <v>410</v>
      </c>
      <c r="B5" s="424" t="s">
        <v>424</v>
      </c>
    </row>
    <row r="6" spans="1:2" ht="22.5" customHeight="1">
      <c r="A6" s="407" t="s">
        <v>411</v>
      </c>
      <c r="B6" s="424" t="s">
        <v>425</v>
      </c>
    </row>
    <row r="7" spans="1:2" ht="22.5" customHeight="1">
      <c r="A7" s="407" t="s">
        <v>412</v>
      </c>
      <c r="B7" s="424" t="s">
        <v>377</v>
      </c>
    </row>
    <row r="8" spans="1:2" ht="15.75">
      <c r="A8" s="409" t="s">
        <v>413</v>
      </c>
      <c r="B8" s="425" t="s">
        <v>480</v>
      </c>
    </row>
    <row r="10" spans="1:2" ht="62.25" customHeight="1">
      <c r="A10" s="756" t="s">
        <v>422</v>
      </c>
      <c r="B10" s="756"/>
    </row>
    <row r="11" spans="1:2" ht="15.75">
      <c r="A11" s="757" t="s">
        <v>420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75"/>
  <sheetViews>
    <sheetView showZeros="0" tabSelected="1" view="pageBreakPreview" zoomScale="85" zoomScaleSheetLayoutView="85" zoomScalePageLayoutView="0" workbookViewId="0" topLeftCell="A40">
      <selection activeCell="B38" sqref="B38:B42"/>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7" t="s">
        <v>27</v>
      </c>
      <c r="B1" s="387"/>
      <c r="C1" s="387"/>
      <c r="E1" s="758" t="s">
        <v>62</v>
      </c>
      <c r="F1" s="758"/>
      <c r="G1" s="758"/>
      <c r="H1" s="758"/>
      <c r="I1" s="758"/>
      <c r="J1" s="758"/>
      <c r="K1" s="758"/>
      <c r="L1" s="758"/>
      <c r="M1" s="758"/>
      <c r="N1" s="758"/>
      <c r="O1" s="758"/>
      <c r="P1" s="378" t="s">
        <v>414</v>
      </c>
      <c r="Q1" s="378"/>
      <c r="R1" s="378"/>
      <c r="S1" s="378"/>
    </row>
    <row r="2" spans="1:19" ht="17.25" customHeight="1">
      <c r="A2" s="764" t="s">
        <v>226</v>
      </c>
      <c r="B2" s="764"/>
      <c r="C2" s="764"/>
      <c r="D2" s="764"/>
      <c r="E2" s="759" t="s">
        <v>34</v>
      </c>
      <c r="F2" s="759"/>
      <c r="G2" s="759"/>
      <c r="H2" s="759"/>
      <c r="I2" s="759"/>
      <c r="J2" s="759"/>
      <c r="K2" s="759"/>
      <c r="L2" s="759"/>
      <c r="M2" s="759"/>
      <c r="N2" s="759"/>
      <c r="O2" s="759"/>
      <c r="P2" s="765" t="str">
        <f>'Thong tin'!B4</f>
        <v>CTHADS Tỉnh Thái Bình</v>
      </c>
      <c r="Q2" s="765"/>
      <c r="R2" s="765"/>
      <c r="S2" s="765"/>
    </row>
    <row r="3" spans="1:19" ht="19.5" customHeight="1">
      <c r="A3" s="764" t="s">
        <v>227</v>
      </c>
      <c r="B3" s="764"/>
      <c r="C3" s="764"/>
      <c r="D3" s="764"/>
      <c r="E3" s="760" t="str">
        <f>'Thong tin'!B3</f>
        <v>8 tháng / năm 2016</v>
      </c>
      <c r="F3" s="760"/>
      <c r="G3" s="760"/>
      <c r="H3" s="760"/>
      <c r="I3" s="760"/>
      <c r="J3" s="760"/>
      <c r="K3" s="760"/>
      <c r="L3" s="760"/>
      <c r="M3" s="760"/>
      <c r="N3" s="760"/>
      <c r="O3" s="760"/>
      <c r="P3" s="378" t="s">
        <v>415</v>
      </c>
      <c r="Q3" s="387"/>
      <c r="R3" s="378"/>
      <c r="S3" s="378"/>
    </row>
    <row r="4" spans="1:19" ht="14.25" customHeight="1">
      <c r="A4" s="381" t="s">
        <v>105</v>
      </c>
      <c r="B4" s="387"/>
      <c r="C4" s="387"/>
      <c r="D4" s="387"/>
      <c r="E4" s="387"/>
      <c r="F4" s="387"/>
      <c r="G4" s="387"/>
      <c r="H4" s="387"/>
      <c r="I4" s="387"/>
      <c r="J4" s="387"/>
      <c r="K4" s="387"/>
      <c r="L4" s="387"/>
      <c r="M4" s="387"/>
      <c r="N4" s="391"/>
      <c r="O4" s="391"/>
      <c r="P4" s="769" t="s">
        <v>289</v>
      </c>
      <c r="Q4" s="769"/>
      <c r="R4" s="769"/>
      <c r="S4" s="769"/>
    </row>
    <row r="5" spans="2:19" ht="21.75" customHeight="1">
      <c r="B5" s="385"/>
      <c r="C5" s="385"/>
      <c r="Q5" s="392" t="s">
        <v>225</v>
      </c>
      <c r="R5" s="393"/>
      <c r="S5" s="393"/>
    </row>
    <row r="6" spans="1:19" ht="19.5" customHeight="1">
      <c r="A6" s="770" t="s">
        <v>53</v>
      </c>
      <c r="B6" s="770"/>
      <c r="C6" s="763" t="s">
        <v>106</v>
      </c>
      <c r="D6" s="763"/>
      <c r="E6" s="763"/>
      <c r="F6" s="761" t="s">
        <v>97</v>
      </c>
      <c r="G6" s="761" t="s">
        <v>107</v>
      </c>
      <c r="H6" s="762" t="s">
        <v>98</v>
      </c>
      <c r="I6" s="762"/>
      <c r="J6" s="762"/>
      <c r="K6" s="762"/>
      <c r="L6" s="762"/>
      <c r="M6" s="762"/>
      <c r="N6" s="762"/>
      <c r="O6" s="762"/>
      <c r="P6" s="762"/>
      <c r="Q6" s="762"/>
      <c r="R6" s="763" t="s">
        <v>231</v>
      </c>
      <c r="S6" s="763" t="s">
        <v>417</v>
      </c>
    </row>
    <row r="7" spans="1:19" s="378" customFormat="1" ht="27" customHeight="1">
      <c r="A7" s="770"/>
      <c r="B7" s="770"/>
      <c r="C7" s="763" t="s">
        <v>42</v>
      </c>
      <c r="D7" s="766" t="s">
        <v>7</v>
      </c>
      <c r="E7" s="766"/>
      <c r="F7" s="761"/>
      <c r="G7" s="761"/>
      <c r="H7" s="761" t="s">
        <v>98</v>
      </c>
      <c r="I7" s="763" t="s">
        <v>99</v>
      </c>
      <c r="J7" s="763"/>
      <c r="K7" s="763"/>
      <c r="L7" s="763"/>
      <c r="M7" s="763"/>
      <c r="N7" s="763"/>
      <c r="O7" s="763"/>
      <c r="P7" s="763"/>
      <c r="Q7" s="761" t="s">
        <v>103</v>
      </c>
      <c r="R7" s="763"/>
      <c r="S7" s="763"/>
    </row>
    <row r="8" spans="1:19" ht="21.75" customHeight="1">
      <c r="A8" s="770"/>
      <c r="B8" s="770"/>
      <c r="C8" s="763"/>
      <c r="D8" s="766" t="s">
        <v>109</v>
      </c>
      <c r="E8" s="766" t="s">
        <v>110</v>
      </c>
      <c r="F8" s="761"/>
      <c r="G8" s="761"/>
      <c r="H8" s="761"/>
      <c r="I8" s="761" t="s">
        <v>416</v>
      </c>
      <c r="J8" s="766" t="s">
        <v>7</v>
      </c>
      <c r="K8" s="766"/>
      <c r="L8" s="766"/>
      <c r="M8" s="766"/>
      <c r="N8" s="766"/>
      <c r="O8" s="766"/>
      <c r="P8" s="766"/>
      <c r="Q8" s="761"/>
      <c r="R8" s="763"/>
      <c r="S8" s="763"/>
    </row>
    <row r="9" spans="1:19" ht="84" customHeight="1">
      <c r="A9" s="770"/>
      <c r="B9" s="770"/>
      <c r="C9" s="763"/>
      <c r="D9" s="766"/>
      <c r="E9" s="766"/>
      <c r="F9" s="761"/>
      <c r="G9" s="761"/>
      <c r="H9" s="761"/>
      <c r="I9" s="761"/>
      <c r="J9" s="394" t="s">
        <v>111</v>
      </c>
      <c r="K9" s="394" t="s">
        <v>112</v>
      </c>
      <c r="L9" s="395" t="s">
        <v>100</v>
      </c>
      <c r="M9" s="395" t="s">
        <v>113</v>
      </c>
      <c r="N9" s="395" t="s">
        <v>101</v>
      </c>
      <c r="O9" s="395" t="s">
        <v>232</v>
      </c>
      <c r="P9" s="395" t="s">
        <v>102</v>
      </c>
      <c r="Q9" s="761"/>
      <c r="R9" s="763"/>
      <c r="S9" s="763"/>
    </row>
    <row r="10" spans="1:19" ht="15">
      <c r="A10" s="771" t="s">
        <v>6</v>
      </c>
      <c r="B10" s="772"/>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19" s="429" customFormat="1" ht="22.5" customHeight="1">
      <c r="A11" s="774" t="s">
        <v>30</v>
      </c>
      <c r="B11" s="775"/>
      <c r="C11" s="427">
        <f>+C12+C18</f>
        <v>5945</v>
      </c>
      <c r="D11" s="427">
        <f aca="true" t="shared" si="0" ref="D11:Q11">+D12+D18</f>
        <v>2266</v>
      </c>
      <c r="E11" s="427">
        <f t="shared" si="0"/>
        <v>3679</v>
      </c>
      <c r="F11" s="427">
        <f t="shared" si="0"/>
        <v>75</v>
      </c>
      <c r="G11" s="427">
        <f t="shared" si="0"/>
        <v>0</v>
      </c>
      <c r="H11" s="427">
        <f t="shared" si="0"/>
        <v>5870</v>
      </c>
      <c r="I11" s="427">
        <f t="shared" si="0"/>
        <v>4479</v>
      </c>
      <c r="J11" s="427">
        <f t="shared" si="0"/>
        <v>2513</v>
      </c>
      <c r="K11" s="427">
        <f t="shared" si="0"/>
        <v>25</v>
      </c>
      <c r="L11" s="427">
        <f t="shared" si="0"/>
        <v>1755</v>
      </c>
      <c r="M11" s="427">
        <f t="shared" si="0"/>
        <v>113</v>
      </c>
      <c r="N11" s="427">
        <f t="shared" si="0"/>
        <v>8</v>
      </c>
      <c r="O11" s="427">
        <f t="shared" si="0"/>
        <v>0</v>
      </c>
      <c r="P11" s="427">
        <f t="shared" si="0"/>
        <v>65</v>
      </c>
      <c r="Q11" s="427">
        <f t="shared" si="0"/>
        <v>1391</v>
      </c>
      <c r="R11" s="427">
        <f>+R12+R18</f>
        <v>3332</v>
      </c>
      <c r="S11" s="428">
        <f>+(J11+K11)/I11</f>
        <v>0.5666443402545212</v>
      </c>
    </row>
    <row r="12" spans="1:19" s="429" customFormat="1" ht="19.5" customHeight="1">
      <c r="A12" s="430" t="s">
        <v>0</v>
      </c>
      <c r="B12" s="431" t="s">
        <v>76</v>
      </c>
      <c r="C12" s="432">
        <f>+SUM(C13:C17)</f>
        <v>367</v>
      </c>
      <c r="D12" s="432">
        <f>+SUM(D13:D17)</f>
        <v>157</v>
      </c>
      <c r="E12" s="432">
        <f aca="true" t="shared" si="1" ref="E12:Q12">+SUM(E13:E17)</f>
        <v>210</v>
      </c>
      <c r="F12" s="432">
        <f t="shared" si="1"/>
        <v>21</v>
      </c>
      <c r="G12" s="432">
        <f t="shared" si="1"/>
        <v>0</v>
      </c>
      <c r="H12" s="432">
        <f t="shared" si="1"/>
        <v>346</v>
      </c>
      <c r="I12" s="432">
        <f t="shared" si="1"/>
        <v>284</v>
      </c>
      <c r="J12" s="432">
        <f t="shared" si="1"/>
        <v>158</v>
      </c>
      <c r="K12" s="432">
        <f t="shared" si="1"/>
        <v>0</v>
      </c>
      <c r="L12" s="432">
        <f t="shared" si="1"/>
        <v>65</v>
      </c>
      <c r="M12" s="432">
        <f t="shared" si="1"/>
        <v>43</v>
      </c>
      <c r="N12" s="432">
        <f t="shared" si="1"/>
        <v>2</v>
      </c>
      <c r="O12" s="432">
        <f t="shared" si="1"/>
        <v>0</v>
      </c>
      <c r="P12" s="432">
        <f t="shared" si="1"/>
        <v>16</v>
      </c>
      <c r="Q12" s="432">
        <f t="shared" si="1"/>
        <v>62</v>
      </c>
      <c r="R12" s="432">
        <f>+Q12+P12+O12+N12+M12+L12</f>
        <v>188</v>
      </c>
      <c r="S12" s="428">
        <f aca="true" t="shared" si="2" ref="S12:S64">+(J12+K12)/I12</f>
        <v>0.5563380281690141</v>
      </c>
    </row>
    <row r="13" spans="1:19" s="429" customFormat="1" ht="19.5" customHeight="1">
      <c r="A13" s="433" t="s">
        <v>43</v>
      </c>
      <c r="B13" s="434" t="s">
        <v>425</v>
      </c>
      <c r="C13" s="435">
        <f>+D13+E13</f>
        <v>46</v>
      </c>
      <c r="D13" s="435">
        <v>16</v>
      </c>
      <c r="E13" s="435">
        <v>30</v>
      </c>
      <c r="F13" s="435">
        <v>5</v>
      </c>
      <c r="G13" s="435">
        <v>0</v>
      </c>
      <c r="H13" s="435">
        <f>+I13+Q13</f>
        <v>41</v>
      </c>
      <c r="I13" s="435">
        <f>+SUM(J13:P13)</f>
        <v>33</v>
      </c>
      <c r="J13" s="435">
        <v>28</v>
      </c>
      <c r="K13" s="435">
        <v>0</v>
      </c>
      <c r="L13" s="435">
        <v>4</v>
      </c>
      <c r="M13" s="435">
        <v>0</v>
      </c>
      <c r="N13" s="435">
        <v>0</v>
      </c>
      <c r="O13" s="435">
        <v>0</v>
      </c>
      <c r="P13" s="435">
        <v>1</v>
      </c>
      <c r="Q13" s="435">
        <v>8</v>
      </c>
      <c r="R13" s="432">
        <f aca="true" t="shared" si="3" ref="R13:R64">+Q13+P13+O13+N13+M13+L13</f>
        <v>13</v>
      </c>
      <c r="S13" s="428">
        <f t="shared" si="2"/>
        <v>0.8484848484848485</v>
      </c>
    </row>
    <row r="14" spans="1:19" s="429" customFormat="1" ht="19.5" customHeight="1">
      <c r="A14" s="433" t="s">
        <v>44</v>
      </c>
      <c r="B14" s="434" t="s">
        <v>426</v>
      </c>
      <c r="C14" s="435">
        <f>+D14+E14</f>
        <v>61</v>
      </c>
      <c r="D14" s="435">
        <v>8</v>
      </c>
      <c r="E14" s="435">
        <v>53</v>
      </c>
      <c r="F14" s="435">
        <v>1</v>
      </c>
      <c r="G14" s="435">
        <v>0</v>
      </c>
      <c r="H14" s="435">
        <f>+I14+Q14</f>
        <v>60</v>
      </c>
      <c r="I14" s="435">
        <f>+SUM(J14:P14)</f>
        <v>56</v>
      </c>
      <c r="J14" s="435">
        <v>45</v>
      </c>
      <c r="K14" s="435">
        <v>0</v>
      </c>
      <c r="L14" s="435">
        <v>9</v>
      </c>
      <c r="M14" s="435">
        <v>0</v>
      </c>
      <c r="N14" s="435">
        <v>0</v>
      </c>
      <c r="O14" s="435">
        <v>0</v>
      </c>
      <c r="P14" s="435">
        <v>2</v>
      </c>
      <c r="Q14" s="435">
        <v>4</v>
      </c>
      <c r="R14" s="432">
        <f t="shared" si="3"/>
        <v>15</v>
      </c>
      <c r="S14" s="428">
        <f t="shared" si="2"/>
        <v>0.8035714285714286</v>
      </c>
    </row>
    <row r="15" spans="1:19" s="429" customFormat="1" ht="19.5" customHeight="1">
      <c r="A15" s="433" t="s">
        <v>45</v>
      </c>
      <c r="B15" s="434" t="s">
        <v>427</v>
      </c>
      <c r="C15" s="435">
        <f>+D15+E15</f>
        <v>86</v>
      </c>
      <c r="D15" s="435">
        <v>32</v>
      </c>
      <c r="E15" s="435">
        <v>54</v>
      </c>
      <c r="F15" s="435">
        <v>15</v>
      </c>
      <c r="G15" s="435">
        <v>0</v>
      </c>
      <c r="H15" s="435">
        <f>+I15+Q15</f>
        <v>71</v>
      </c>
      <c r="I15" s="435">
        <f>+SUM(J15:P15)</f>
        <v>57</v>
      </c>
      <c r="J15" s="435">
        <v>36</v>
      </c>
      <c r="K15" s="435">
        <v>0</v>
      </c>
      <c r="L15" s="435">
        <v>20</v>
      </c>
      <c r="M15" s="435">
        <v>0</v>
      </c>
      <c r="N15" s="435">
        <v>1</v>
      </c>
      <c r="O15" s="435">
        <v>0</v>
      </c>
      <c r="P15" s="435">
        <v>0</v>
      </c>
      <c r="Q15" s="435">
        <v>14</v>
      </c>
      <c r="R15" s="432">
        <f t="shared" si="3"/>
        <v>35</v>
      </c>
      <c r="S15" s="428">
        <f t="shared" si="2"/>
        <v>0.631578947368421</v>
      </c>
    </row>
    <row r="16" spans="1:19" s="429" customFormat="1" ht="19.5" customHeight="1">
      <c r="A16" s="433" t="s">
        <v>54</v>
      </c>
      <c r="B16" s="434" t="s">
        <v>428</v>
      </c>
      <c r="C16" s="435">
        <f>+D16+E16</f>
        <v>82</v>
      </c>
      <c r="D16" s="435">
        <v>51</v>
      </c>
      <c r="E16" s="435">
        <v>31</v>
      </c>
      <c r="F16" s="435">
        <v>0</v>
      </c>
      <c r="G16" s="435">
        <v>0</v>
      </c>
      <c r="H16" s="435">
        <f>+I16+Q16</f>
        <v>82</v>
      </c>
      <c r="I16" s="435">
        <f>+SUM(J16:P16)</f>
        <v>64</v>
      </c>
      <c r="J16" s="435">
        <v>14</v>
      </c>
      <c r="K16" s="435">
        <v>0</v>
      </c>
      <c r="L16" s="435">
        <v>22</v>
      </c>
      <c r="M16" s="435">
        <v>27</v>
      </c>
      <c r="N16" s="435">
        <v>1</v>
      </c>
      <c r="O16" s="435">
        <v>0</v>
      </c>
      <c r="P16" s="435">
        <v>0</v>
      </c>
      <c r="Q16" s="435">
        <v>18</v>
      </c>
      <c r="R16" s="432">
        <f t="shared" si="3"/>
        <v>68</v>
      </c>
      <c r="S16" s="428">
        <f t="shared" si="2"/>
        <v>0.21875</v>
      </c>
    </row>
    <row r="17" spans="1:19" s="429" customFormat="1" ht="19.5" customHeight="1">
      <c r="A17" s="433" t="s">
        <v>55</v>
      </c>
      <c r="B17" s="434" t="s">
        <v>429</v>
      </c>
      <c r="C17" s="435">
        <f>+D17+E17</f>
        <v>92</v>
      </c>
      <c r="D17" s="452">
        <v>50</v>
      </c>
      <c r="E17" s="452">
        <v>42</v>
      </c>
      <c r="F17" s="452">
        <v>0</v>
      </c>
      <c r="G17" s="452">
        <v>0</v>
      </c>
      <c r="H17" s="435">
        <f>+I17+Q17</f>
        <v>92</v>
      </c>
      <c r="I17" s="435">
        <f>+SUM(J17:P17)</f>
        <v>74</v>
      </c>
      <c r="J17" s="452">
        <v>35</v>
      </c>
      <c r="K17" s="452">
        <v>0</v>
      </c>
      <c r="L17" s="452">
        <v>10</v>
      </c>
      <c r="M17" s="452">
        <v>16</v>
      </c>
      <c r="N17" s="452">
        <v>0</v>
      </c>
      <c r="O17" s="452">
        <v>0</v>
      </c>
      <c r="P17" s="452">
        <v>13</v>
      </c>
      <c r="Q17" s="435">
        <v>18</v>
      </c>
      <c r="R17" s="432">
        <f t="shared" si="3"/>
        <v>57</v>
      </c>
      <c r="S17" s="428">
        <f t="shared" si="2"/>
        <v>0.47297297297297297</v>
      </c>
    </row>
    <row r="18" spans="1:19" s="429" customFormat="1" ht="19.5" customHeight="1">
      <c r="A18" s="430" t="s">
        <v>1</v>
      </c>
      <c r="B18" s="431" t="s">
        <v>17</v>
      </c>
      <c r="C18" s="435">
        <f aca="true" t="shared" si="4" ref="C18:C64">+D18+E18</f>
        <v>5578</v>
      </c>
      <c r="D18" s="432">
        <f>+D19+D27+D32+D37+D43+D49+D55+D60</f>
        <v>2109</v>
      </c>
      <c r="E18" s="432">
        <f>+E19+E27+E32+E37+E43+E49+E55+E60</f>
        <v>3469</v>
      </c>
      <c r="F18" s="432">
        <f>+F19+F27+F32+F37+F43+F49+F55+F60</f>
        <v>54</v>
      </c>
      <c r="G18" s="432">
        <f>+G19+G27+G32+G37+G43+G49+G55+G60</f>
        <v>0</v>
      </c>
      <c r="H18" s="435">
        <f aca="true" t="shared" si="5" ref="H18:H64">+I18+Q18</f>
        <v>5524</v>
      </c>
      <c r="I18" s="435">
        <f aca="true" t="shared" si="6" ref="I18:I64">+SUM(J18:P18)</f>
        <v>4195</v>
      </c>
      <c r="J18" s="432">
        <f aca="true" t="shared" si="7" ref="J18:Q18">+J19+J27+J32+J37+J43+J49+J55+J60</f>
        <v>2355</v>
      </c>
      <c r="K18" s="432">
        <f t="shared" si="7"/>
        <v>25</v>
      </c>
      <c r="L18" s="432">
        <f t="shared" si="7"/>
        <v>1690</v>
      </c>
      <c r="M18" s="432">
        <f t="shared" si="7"/>
        <v>70</v>
      </c>
      <c r="N18" s="432">
        <f t="shared" si="7"/>
        <v>6</v>
      </c>
      <c r="O18" s="432">
        <f t="shared" si="7"/>
        <v>0</v>
      </c>
      <c r="P18" s="432">
        <f t="shared" si="7"/>
        <v>49</v>
      </c>
      <c r="Q18" s="432">
        <f t="shared" si="7"/>
        <v>1329</v>
      </c>
      <c r="R18" s="432">
        <f t="shared" si="3"/>
        <v>3144</v>
      </c>
      <c r="S18" s="428">
        <f t="shared" si="2"/>
        <v>0.567342073897497</v>
      </c>
    </row>
    <row r="19" spans="1:19" s="439" customFormat="1" ht="19.5" customHeight="1">
      <c r="A19" s="437">
        <v>1</v>
      </c>
      <c r="B19" s="438" t="s">
        <v>430</v>
      </c>
      <c r="C19" s="435">
        <f t="shared" si="4"/>
        <v>974</v>
      </c>
      <c r="D19" s="435">
        <f aca="true" t="shared" si="8" ref="D19:Q19">+SUM(D20:D26)</f>
        <v>428</v>
      </c>
      <c r="E19" s="435">
        <f t="shared" si="8"/>
        <v>546</v>
      </c>
      <c r="F19" s="435">
        <f t="shared" si="8"/>
        <v>18</v>
      </c>
      <c r="G19" s="435">
        <f t="shared" si="8"/>
        <v>0</v>
      </c>
      <c r="H19" s="435">
        <f t="shared" si="5"/>
        <v>956</v>
      </c>
      <c r="I19" s="435">
        <f t="shared" si="6"/>
        <v>742</v>
      </c>
      <c r="J19" s="435">
        <f t="shared" si="8"/>
        <v>383</v>
      </c>
      <c r="K19" s="435">
        <f t="shared" si="8"/>
        <v>3</v>
      </c>
      <c r="L19" s="435">
        <f t="shared" si="8"/>
        <v>332</v>
      </c>
      <c r="M19" s="435">
        <f t="shared" si="8"/>
        <v>1</v>
      </c>
      <c r="N19" s="435">
        <f t="shared" si="8"/>
        <v>2</v>
      </c>
      <c r="O19" s="435">
        <f t="shared" si="8"/>
        <v>0</v>
      </c>
      <c r="P19" s="435">
        <f t="shared" si="8"/>
        <v>21</v>
      </c>
      <c r="Q19" s="435">
        <f t="shared" si="8"/>
        <v>214</v>
      </c>
      <c r="R19" s="432">
        <f t="shared" si="3"/>
        <v>570</v>
      </c>
      <c r="S19" s="428">
        <f t="shared" si="2"/>
        <v>0.5202156334231806</v>
      </c>
    </row>
    <row r="20" spans="1:19" s="443" customFormat="1" ht="19.5" customHeight="1">
      <c r="A20" s="440">
        <v>1</v>
      </c>
      <c r="B20" s="441" t="s">
        <v>431</v>
      </c>
      <c r="C20" s="435">
        <f t="shared" si="4"/>
        <v>212</v>
      </c>
      <c r="D20" s="442">
        <v>79</v>
      </c>
      <c r="E20" s="442">
        <v>133</v>
      </c>
      <c r="F20" s="442">
        <v>4</v>
      </c>
      <c r="G20" s="442"/>
      <c r="H20" s="435">
        <f t="shared" si="5"/>
        <v>208</v>
      </c>
      <c r="I20" s="435">
        <f t="shared" si="6"/>
        <v>170</v>
      </c>
      <c r="J20" s="442">
        <v>93</v>
      </c>
      <c r="K20" s="442">
        <v>0</v>
      </c>
      <c r="L20" s="442">
        <v>76</v>
      </c>
      <c r="M20" s="442">
        <v>0</v>
      </c>
      <c r="N20" s="442">
        <v>1</v>
      </c>
      <c r="O20" s="442">
        <v>0</v>
      </c>
      <c r="P20" s="442">
        <v>0</v>
      </c>
      <c r="Q20" s="442">
        <v>38</v>
      </c>
      <c r="R20" s="432">
        <f t="shared" si="3"/>
        <v>115</v>
      </c>
      <c r="S20" s="428">
        <f t="shared" si="2"/>
        <v>0.5470588235294118</v>
      </c>
    </row>
    <row r="21" spans="1:19" s="443" customFormat="1" ht="19.5" customHeight="1">
      <c r="A21" s="440">
        <v>2</v>
      </c>
      <c r="B21" s="441" t="s">
        <v>432</v>
      </c>
      <c r="C21" s="435">
        <f t="shared" si="4"/>
        <v>119</v>
      </c>
      <c r="D21" s="442">
        <v>86</v>
      </c>
      <c r="E21" s="442">
        <v>33</v>
      </c>
      <c r="F21" s="442">
        <v>0</v>
      </c>
      <c r="G21" s="442"/>
      <c r="H21" s="435">
        <f t="shared" si="5"/>
        <v>119</v>
      </c>
      <c r="I21" s="435">
        <f t="shared" si="6"/>
        <v>81</v>
      </c>
      <c r="J21" s="442">
        <v>13</v>
      </c>
      <c r="K21" s="442">
        <v>0</v>
      </c>
      <c r="L21" s="442">
        <v>54</v>
      </c>
      <c r="M21" s="442">
        <v>0</v>
      </c>
      <c r="N21" s="442">
        <v>0</v>
      </c>
      <c r="O21" s="442">
        <v>0</v>
      </c>
      <c r="P21" s="442">
        <v>14</v>
      </c>
      <c r="Q21" s="442">
        <v>38</v>
      </c>
      <c r="R21" s="432">
        <f t="shared" si="3"/>
        <v>106</v>
      </c>
      <c r="S21" s="428">
        <f t="shared" si="2"/>
        <v>0.16049382716049382</v>
      </c>
    </row>
    <row r="22" spans="1:19" s="443" customFormat="1" ht="19.5" customHeight="1">
      <c r="A22" s="440">
        <v>3</v>
      </c>
      <c r="B22" s="441" t="s">
        <v>433</v>
      </c>
      <c r="C22" s="435">
        <f t="shared" si="4"/>
        <v>103</v>
      </c>
      <c r="D22" s="442">
        <v>24</v>
      </c>
      <c r="E22" s="442">
        <v>79</v>
      </c>
      <c r="F22" s="442">
        <v>4</v>
      </c>
      <c r="G22" s="442"/>
      <c r="H22" s="435">
        <f t="shared" si="5"/>
        <v>99</v>
      </c>
      <c r="I22" s="435">
        <f t="shared" si="6"/>
        <v>81</v>
      </c>
      <c r="J22" s="442">
        <v>54</v>
      </c>
      <c r="K22" s="442">
        <v>0</v>
      </c>
      <c r="L22" s="442">
        <v>26</v>
      </c>
      <c r="M22" s="442">
        <v>0</v>
      </c>
      <c r="N22" s="442">
        <v>1</v>
      </c>
      <c r="O22" s="442">
        <v>0</v>
      </c>
      <c r="P22" s="442">
        <v>0</v>
      </c>
      <c r="Q22" s="442">
        <v>18</v>
      </c>
      <c r="R22" s="432">
        <f t="shared" si="3"/>
        <v>45</v>
      </c>
      <c r="S22" s="428">
        <f t="shared" si="2"/>
        <v>0.6666666666666666</v>
      </c>
    </row>
    <row r="23" spans="1:19" s="443" customFormat="1" ht="19.5" customHeight="1">
      <c r="A23" s="440">
        <v>4</v>
      </c>
      <c r="B23" s="441" t="s">
        <v>434</v>
      </c>
      <c r="C23" s="435">
        <f t="shared" si="4"/>
        <v>132</v>
      </c>
      <c r="D23" s="442">
        <v>64</v>
      </c>
      <c r="E23" s="442">
        <v>68</v>
      </c>
      <c r="F23" s="442">
        <v>0</v>
      </c>
      <c r="G23" s="442"/>
      <c r="H23" s="435">
        <f t="shared" si="5"/>
        <v>132</v>
      </c>
      <c r="I23" s="435">
        <f t="shared" si="6"/>
        <v>97</v>
      </c>
      <c r="J23" s="442">
        <v>55</v>
      </c>
      <c r="K23" s="442">
        <v>3</v>
      </c>
      <c r="L23" s="442">
        <v>35</v>
      </c>
      <c r="M23" s="442">
        <v>0</v>
      </c>
      <c r="N23" s="442">
        <v>0</v>
      </c>
      <c r="O23" s="442">
        <v>0</v>
      </c>
      <c r="P23" s="442">
        <v>4</v>
      </c>
      <c r="Q23" s="442">
        <v>35</v>
      </c>
      <c r="R23" s="432">
        <f t="shared" si="3"/>
        <v>74</v>
      </c>
      <c r="S23" s="428">
        <f t="shared" si="2"/>
        <v>0.5979381443298969</v>
      </c>
    </row>
    <row r="24" spans="1:19" s="443" customFormat="1" ht="19.5" customHeight="1">
      <c r="A24" s="440">
        <v>5</v>
      </c>
      <c r="B24" s="441" t="s">
        <v>435</v>
      </c>
      <c r="C24" s="435">
        <f t="shared" si="4"/>
        <v>94</v>
      </c>
      <c r="D24" s="442">
        <v>54</v>
      </c>
      <c r="E24" s="442">
        <v>40</v>
      </c>
      <c r="F24" s="442">
        <v>1</v>
      </c>
      <c r="G24" s="442"/>
      <c r="H24" s="435">
        <f t="shared" si="5"/>
        <v>93</v>
      </c>
      <c r="I24" s="435">
        <f t="shared" si="6"/>
        <v>66</v>
      </c>
      <c r="J24" s="442">
        <v>29</v>
      </c>
      <c r="K24" s="442">
        <v>0</v>
      </c>
      <c r="L24" s="442">
        <v>36</v>
      </c>
      <c r="M24" s="442">
        <v>0</v>
      </c>
      <c r="N24" s="442">
        <v>0</v>
      </c>
      <c r="O24" s="442">
        <v>0</v>
      </c>
      <c r="P24" s="442">
        <v>1</v>
      </c>
      <c r="Q24" s="442">
        <v>27</v>
      </c>
      <c r="R24" s="432">
        <f t="shared" si="3"/>
        <v>64</v>
      </c>
      <c r="S24" s="428">
        <f t="shared" si="2"/>
        <v>0.4393939393939394</v>
      </c>
    </row>
    <row r="25" spans="1:19" s="443" customFormat="1" ht="19.5" customHeight="1">
      <c r="A25" s="440">
        <v>6</v>
      </c>
      <c r="B25" s="441" t="s">
        <v>436</v>
      </c>
      <c r="C25" s="435">
        <f t="shared" si="4"/>
        <v>198</v>
      </c>
      <c r="D25" s="442">
        <v>81</v>
      </c>
      <c r="E25" s="442">
        <v>117</v>
      </c>
      <c r="F25" s="442">
        <v>5</v>
      </c>
      <c r="G25" s="442"/>
      <c r="H25" s="435">
        <f t="shared" si="5"/>
        <v>193</v>
      </c>
      <c r="I25" s="435">
        <f t="shared" si="6"/>
        <v>165</v>
      </c>
      <c r="J25" s="442">
        <v>83</v>
      </c>
      <c r="K25" s="442">
        <v>0</v>
      </c>
      <c r="L25" s="442">
        <v>82</v>
      </c>
      <c r="M25" s="442">
        <v>0</v>
      </c>
      <c r="N25" s="442">
        <v>0</v>
      </c>
      <c r="O25" s="442">
        <v>0</v>
      </c>
      <c r="P25" s="442">
        <v>0</v>
      </c>
      <c r="Q25" s="442">
        <v>28</v>
      </c>
      <c r="R25" s="432">
        <f t="shared" si="3"/>
        <v>110</v>
      </c>
      <c r="S25" s="428">
        <f t="shared" si="2"/>
        <v>0.503030303030303</v>
      </c>
    </row>
    <row r="26" spans="1:19" s="443" customFormat="1" ht="19.5" customHeight="1">
      <c r="A26" s="440">
        <v>7</v>
      </c>
      <c r="B26" s="441" t="s">
        <v>437</v>
      </c>
      <c r="C26" s="435">
        <f t="shared" si="4"/>
        <v>116</v>
      </c>
      <c r="D26" s="442">
        <v>40</v>
      </c>
      <c r="E26" s="442">
        <v>76</v>
      </c>
      <c r="F26" s="442">
        <v>4</v>
      </c>
      <c r="G26" s="442"/>
      <c r="H26" s="435">
        <f t="shared" si="5"/>
        <v>112</v>
      </c>
      <c r="I26" s="435">
        <f t="shared" si="6"/>
        <v>82</v>
      </c>
      <c r="J26" s="442">
        <v>56</v>
      </c>
      <c r="K26" s="442">
        <v>0</v>
      </c>
      <c r="L26" s="442">
        <v>23</v>
      </c>
      <c r="M26" s="442">
        <v>1</v>
      </c>
      <c r="N26" s="442">
        <v>0</v>
      </c>
      <c r="O26" s="442">
        <v>0</v>
      </c>
      <c r="P26" s="442">
        <v>2</v>
      </c>
      <c r="Q26" s="442">
        <v>30</v>
      </c>
      <c r="R26" s="432">
        <f t="shared" si="3"/>
        <v>56</v>
      </c>
      <c r="S26" s="428">
        <f t="shared" si="2"/>
        <v>0.6829268292682927</v>
      </c>
    </row>
    <row r="27" spans="1:19" s="439" customFormat="1" ht="19.5" customHeight="1">
      <c r="A27" s="437">
        <v>2</v>
      </c>
      <c r="B27" s="438" t="s">
        <v>438</v>
      </c>
      <c r="C27" s="435">
        <f t="shared" si="4"/>
        <v>685</v>
      </c>
      <c r="D27" s="435">
        <f aca="true" t="shared" si="9" ref="D27:Q27">+SUM(D28:D31)</f>
        <v>267</v>
      </c>
      <c r="E27" s="435">
        <f t="shared" si="9"/>
        <v>418</v>
      </c>
      <c r="F27" s="435">
        <f t="shared" si="9"/>
        <v>14</v>
      </c>
      <c r="G27" s="435">
        <f t="shared" si="9"/>
        <v>0</v>
      </c>
      <c r="H27" s="435">
        <f t="shared" si="5"/>
        <v>671</v>
      </c>
      <c r="I27" s="435">
        <f t="shared" si="6"/>
        <v>532</v>
      </c>
      <c r="J27" s="435">
        <f t="shared" si="9"/>
        <v>273</v>
      </c>
      <c r="K27" s="435">
        <f t="shared" si="9"/>
        <v>1</v>
      </c>
      <c r="L27" s="435">
        <f t="shared" si="9"/>
        <v>256</v>
      </c>
      <c r="M27" s="435">
        <f t="shared" si="9"/>
        <v>0</v>
      </c>
      <c r="N27" s="435">
        <f t="shared" si="9"/>
        <v>0</v>
      </c>
      <c r="O27" s="435">
        <f t="shared" si="9"/>
        <v>0</v>
      </c>
      <c r="P27" s="435">
        <f t="shared" si="9"/>
        <v>2</v>
      </c>
      <c r="Q27" s="435">
        <f t="shared" si="9"/>
        <v>139</v>
      </c>
      <c r="R27" s="432">
        <f t="shared" si="3"/>
        <v>397</v>
      </c>
      <c r="S27" s="428">
        <f t="shared" si="2"/>
        <v>0.5150375939849624</v>
      </c>
    </row>
    <row r="28" spans="1:19" s="443" customFormat="1" ht="19.5" customHeight="1">
      <c r="A28" s="440">
        <v>1</v>
      </c>
      <c r="B28" s="441" t="s">
        <v>439</v>
      </c>
      <c r="C28" s="435">
        <f t="shared" si="4"/>
        <v>205</v>
      </c>
      <c r="D28" s="442">
        <v>91</v>
      </c>
      <c r="E28" s="442">
        <v>114</v>
      </c>
      <c r="F28" s="442"/>
      <c r="G28" s="442"/>
      <c r="H28" s="435">
        <f t="shared" si="5"/>
        <v>205</v>
      </c>
      <c r="I28" s="435">
        <f t="shared" si="6"/>
        <v>170</v>
      </c>
      <c r="J28" s="442">
        <v>85</v>
      </c>
      <c r="K28" s="442">
        <v>1</v>
      </c>
      <c r="L28" s="442">
        <v>84</v>
      </c>
      <c r="M28" s="442"/>
      <c r="N28" s="442"/>
      <c r="O28" s="442"/>
      <c r="P28" s="442"/>
      <c r="Q28" s="442">
        <v>35</v>
      </c>
      <c r="R28" s="432">
        <f t="shared" si="3"/>
        <v>119</v>
      </c>
      <c r="S28" s="428">
        <f t="shared" si="2"/>
        <v>0.5058823529411764</v>
      </c>
    </row>
    <row r="29" spans="1:19" s="443" customFormat="1" ht="19.5" customHeight="1">
      <c r="A29" s="440">
        <v>2</v>
      </c>
      <c r="B29" s="441" t="s">
        <v>477</v>
      </c>
      <c r="C29" s="435">
        <f t="shared" si="4"/>
        <v>156</v>
      </c>
      <c r="D29" s="442">
        <v>65</v>
      </c>
      <c r="E29" s="442">
        <v>91</v>
      </c>
      <c r="F29" s="442">
        <v>1</v>
      </c>
      <c r="G29" s="442"/>
      <c r="H29" s="435">
        <f t="shared" si="5"/>
        <v>155</v>
      </c>
      <c r="I29" s="435">
        <f t="shared" si="6"/>
        <v>119</v>
      </c>
      <c r="J29" s="442">
        <v>64</v>
      </c>
      <c r="K29" s="442">
        <v>0</v>
      </c>
      <c r="L29" s="442">
        <v>53</v>
      </c>
      <c r="M29" s="442"/>
      <c r="N29" s="442"/>
      <c r="O29" s="442"/>
      <c r="P29" s="442">
        <v>2</v>
      </c>
      <c r="Q29" s="442">
        <v>36</v>
      </c>
      <c r="R29" s="432">
        <f t="shared" si="3"/>
        <v>91</v>
      </c>
      <c r="S29" s="428">
        <f t="shared" si="2"/>
        <v>0.5378151260504201</v>
      </c>
    </row>
    <row r="30" spans="1:19" s="443" customFormat="1" ht="19.5" customHeight="1">
      <c r="A30" s="440">
        <v>3</v>
      </c>
      <c r="B30" s="441" t="s">
        <v>440</v>
      </c>
      <c r="C30" s="435">
        <f t="shared" si="4"/>
        <v>183</v>
      </c>
      <c r="D30" s="442">
        <v>53</v>
      </c>
      <c r="E30" s="442">
        <v>130</v>
      </c>
      <c r="F30" s="442">
        <v>10</v>
      </c>
      <c r="G30" s="442"/>
      <c r="H30" s="435">
        <f t="shared" si="5"/>
        <v>173</v>
      </c>
      <c r="I30" s="435">
        <f t="shared" si="6"/>
        <v>144</v>
      </c>
      <c r="J30" s="442">
        <v>72</v>
      </c>
      <c r="K30" s="442"/>
      <c r="L30" s="442">
        <v>72</v>
      </c>
      <c r="M30" s="442"/>
      <c r="N30" s="442"/>
      <c r="O30" s="442"/>
      <c r="P30" s="442"/>
      <c r="Q30" s="442">
        <v>29</v>
      </c>
      <c r="R30" s="432">
        <f t="shared" si="3"/>
        <v>101</v>
      </c>
      <c r="S30" s="428">
        <f t="shared" si="2"/>
        <v>0.5</v>
      </c>
    </row>
    <row r="31" spans="1:19" s="443" customFormat="1" ht="19.5" customHeight="1">
      <c r="A31" s="440">
        <v>4</v>
      </c>
      <c r="B31" s="441" t="s">
        <v>478</v>
      </c>
      <c r="C31" s="435">
        <f t="shared" si="4"/>
        <v>141</v>
      </c>
      <c r="D31" s="442">
        <v>58</v>
      </c>
      <c r="E31" s="442">
        <v>83</v>
      </c>
      <c r="F31" s="442">
        <v>3</v>
      </c>
      <c r="G31" s="442"/>
      <c r="H31" s="435">
        <f t="shared" si="5"/>
        <v>138</v>
      </c>
      <c r="I31" s="435">
        <f t="shared" si="6"/>
        <v>99</v>
      </c>
      <c r="J31" s="442">
        <v>52</v>
      </c>
      <c r="K31" s="442"/>
      <c r="L31" s="442">
        <v>47</v>
      </c>
      <c r="M31" s="442"/>
      <c r="N31" s="442"/>
      <c r="O31" s="442"/>
      <c r="P31" s="442"/>
      <c r="Q31" s="442">
        <v>39</v>
      </c>
      <c r="R31" s="432">
        <f t="shared" si="3"/>
        <v>86</v>
      </c>
      <c r="S31" s="428">
        <f t="shared" si="2"/>
        <v>0.5252525252525253</v>
      </c>
    </row>
    <row r="32" spans="1:19" s="439" customFormat="1" ht="19.5" customHeight="1">
      <c r="A32" s="437">
        <v>3</v>
      </c>
      <c r="B32" s="438" t="s">
        <v>441</v>
      </c>
      <c r="C32" s="435">
        <f t="shared" si="4"/>
        <v>643</v>
      </c>
      <c r="D32" s="435">
        <f aca="true" t="shared" si="10" ref="D32:Q32">+SUM(D33:D36)</f>
        <v>349</v>
      </c>
      <c r="E32" s="435">
        <f t="shared" si="10"/>
        <v>294</v>
      </c>
      <c r="F32" s="435">
        <f t="shared" si="10"/>
        <v>10</v>
      </c>
      <c r="G32" s="435">
        <f t="shared" si="10"/>
        <v>0</v>
      </c>
      <c r="H32" s="435">
        <f t="shared" si="5"/>
        <v>633</v>
      </c>
      <c r="I32" s="435">
        <f t="shared" si="6"/>
        <v>442</v>
      </c>
      <c r="J32" s="435">
        <f t="shared" si="10"/>
        <v>166</v>
      </c>
      <c r="K32" s="435">
        <f t="shared" si="10"/>
        <v>6</v>
      </c>
      <c r="L32" s="435">
        <f t="shared" si="10"/>
        <v>270</v>
      </c>
      <c r="M32" s="435">
        <f t="shared" si="10"/>
        <v>0</v>
      </c>
      <c r="N32" s="435">
        <f t="shared" si="10"/>
        <v>0</v>
      </c>
      <c r="O32" s="435">
        <f t="shared" si="10"/>
        <v>0</v>
      </c>
      <c r="P32" s="435">
        <f t="shared" si="10"/>
        <v>0</v>
      </c>
      <c r="Q32" s="435">
        <f t="shared" si="10"/>
        <v>191</v>
      </c>
      <c r="R32" s="432">
        <f t="shared" si="3"/>
        <v>461</v>
      </c>
      <c r="S32" s="428">
        <f t="shared" si="2"/>
        <v>0.3891402714932127</v>
      </c>
    </row>
    <row r="33" spans="1:19" s="443" customFormat="1" ht="19.5" customHeight="1">
      <c r="A33" s="440">
        <v>1</v>
      </c>
      <c r="B33" s="441" t="s">
        <v>442</v>
      </c>
      <c r="C33" s="435">
        <f t="shared" si="4"/>
        <v>107</v>
      </c>
      <c r="D33" s="442">
        <v>50</v>
      </c>
      <c r="E33" s="442">
        <v>57</v>
      </c>
      <c r="F33" s="444">
        <v>1</v>
      </c>
      <c r="G33" s="442"/>
      <c r="H33" s="435">
        <f t="shared" si="5"/>
        <v>106</v>
      </c>
      <c r="I33" s="435">
        <f t="shared" si="6"/>
        <v>91</v>
      </c>
      <c r="J33" s="442">
        <v>37</v>
      </c>
      <c r="K33" s="442">
        <v>1</v>
      </c>
      <c r="L33" s="442">
        <v>53</v>
      </c>
      <c r="M33" s="442">
        <v>0</v>
      </c>
      <c r="N33" s="444">
        <v>0</v>
      </c>
      <c r="O33" s="442">
        <v>0</v>
      </c>
      <c r="P33" s="442">
        <v>0</v>
      </c>
      <c r="Q33" s="442">
        <v>15</v>
      </c>
      <c r="R33" s="432">
        <f t="shared" si="3"/>
        <v>68</v>
      </c>
      <c r="S33" s="428">
        <f t="shared" si="2"/>
        <v>0.4175824175824176</v>
      </c>
    </row>
    <row r="34" spans="1:19" s="443" customFormat="1" ht="19.5" customHeight="1">
      <c r="A34" s="440">
        <v>2</v>
      </c>
      <c r="B34" s="441" t="s">
        <v>443</v>
      </c>
      <c r="C34" s="435">
        <f t="shared" si="4"/>
        <v>191</v>
      </c>
      <c r="D34" s="442">
        <v>85</v>
      </c>
      <c r="E34" s="442">
        <v>106</v>
      </c>
      <c r="F34" s="444">
        <v>7</v>
      </c>
      <c r="G34" s="442"/>
      <c r="H34" s="435">
        <f t="shared" si="5"/>
        <v>184</v>
      </c>
      <c r="I34" s="435">
        <f t="shared" si="6"/>
        <v>124</v>
      </c>
      <c r="J34" s="442">
        <v>59</v>
      </c>
      <c r="K34" s="442">
        <v>1</v>
      </c>
      <c r="L34" s="442">
        <v>64</v>
      </c>
      <c r="M34" s="442">
        <v>0</v>
      </c>
      <c r="N34" s="444">
        <v>0</v>
      </c>
      <c r="O34" s="442">
        <v>0</v>
      </c>
      <c r="P34" s="442">
        <v>0</v>
      </c>
      <c r="Q34" s="442">
        <v>60</v>
      </c>
      <c r="R34" s="432">
        <f t="shared" si="3"/>
        <v>124</v>
      </c>
      <c r="S34" s="428">
        <f t="shared" si="2"/>
        <v>0.4838709677419355</v>
      </c>
    </row>
    <row r="35" spans="1:19" s="443" customFormat="1" ht="19.5" customHeight="1">
      <c r="A35" s="440">
        <v>3</v>
      </c>
      <c r="B35" s="441" t="s">
        <v>444</v>
      </c>
      <c r="C35" s="435">
        <f t="shared" si="4"/>
        <v>93</v>
      </c>
      <c r="D35" s="442">
        <v>45</v>
      </c>
      <c r="E35" s="442">
        <v>48</v>
      </c>
      <c r="F35" s="444">
        <v>2</v>
      </c>
      <c r="G35" s="442"/>
      <c r="H35" s="435">
        <f t="shared" si="5"/>
        <v>91</v>
      </c>
      <c r="I35" s="435">
        <f t="shared" si="6"/>
        <v>66</v>
      </c>
      <c r="J35" s="442">
        <v>37</v>
      </c>
      <c r="K35" s="442">
        <v>2</v>
      </c>
      <c r="L35" s="442">
        <v>27</v>
      </c>
      <c r="M35" s="442">
        <v>0</v>
      </c>
      <c r="N35" s="444">
        <v>0</v>
      </c>
      <c r="O35" s="442">
        <v>0</v>
      </c>
      <c r="P35" s="442">
        <v>0</v>
      </c>
      <c r="Q35" s="442">
        <v>25</v>
      </c>
      <c r="R35" s="432">
        <f t="shared" si="3"/>
        <v>52</v>
      </c>
      <c r="S35" s="428">
        <f t="shared" si="2"/>
        <v>0.5909090909090909</v>
      </c>
    </row>
    <row r="36" spans="1:19" s="443" customFormat="1" ht="19.5" customHeight="1">
      <c r="A36" s="440">
        <v>4</v>
      </c>
      <c r="B36" s="441" t="s">
        <v>445</v>
      </c>
      <c r="C36" s="435">
        <f t="shared" si="4"/>
        <v>252</v>
      </c>
      <c r="D36" s="442">
        <v>169</v>
      </c>
      <c r="E36" s="442">
        <v>83</v>
      </c>
      <c r="F36" s="444">
        <v>0</v>
      </c>
      <c r="G36" s="442"/>
      <c r="H36" s="435">
        <f t="shared" si="5"/>
        <v>252</v>
      </c>
      <c r="I36" s="435">
        <f t="shared" si="6"/>
        <v>161</v>
      </c>
      <c r="J36" s="442">
        <v>33</v>
      </c>
      <c r="K36" s="442">
        <v>2</v>
      </c>
      <c r="L36" s="442">
        <v>126</v>
      </c>
      <c r="M36" s="442">
        <v>0</v>
      </c>
      <c r="N36" s="444">
        <v>0</v>
      </c>
      <c r="O36" s="442">
        <v>0</v>
      </c>
      <c r="P36" s="442">
        <v>0</v>
      </c>
      <c r="Q36" s="442">
        <v>91</v>
      </c>
      <c r="R36" s="432">
        <f t="shared" si="3"/>
        <v>217</v>
      </c>
      <c r="S36" s="428">
        <f t="shared" si="2"/>
        <v>0.21739130434782608</v>
      </c>
    </row>
    <row r="37" spans="1:19" s="439" customFormat="1" ht="19.5" customHeight="1">
      <c r="A37" s="437">
        <v>4</v>
      </c>
      <c r="B37" s="438" t="s">
        <v>446</v>
      </c>
      <c r="C37" s="435">
        <f t="shared" si="4"/>
        <v>566</v>
      </c>
      <c r="D37" s="435">
        <f aca="true" t="shared" si="11" ref="D37:Q37">+SUM(D38:D42)</f>
        <v>242</v>
      </c>
      <c r="E37" s="435">
        <f t="shared" si="11"/>
        <v>324</v>
      </c>
      <c r="F37" s="435">
        <f t="shared" si="11"/>
        <v>1</v>
      </c>
      <c r="G37" s="435">
        <f t="shared" si="11"/>
        <v>0</v>
      </c>
      <c r="H37" s="435">
        <f>+I37+Q37</f>
        <v>565</v>
      </c>
      <c r="I37" s="435">
        <f t="shared" si="6"/>
        <v>376</v>
      </c>
      <c r="J37" s="435">
        <f t="shared" si="11"/>
        <v>224</v>
      </c>
      <c r="K37" s="435">
        <f t="shared" si="11"/>
        <v>0</v>
      </c>
      <c r="L37" s="435">
        <f t="shared" si="11"/>
        <v>132</v>
      </c>
      <c r="M37" s="435">
        <f t="shared" si="11"/>
        <v>1</v>
      </c>
      <c r="N37" s="435">
        <f t="shared" si="11"/>
        <v>2</v>
      </c>
      <c r="O37" s="435">
        <f t="shared" si="11"/>
        <v>0</v>
      </c>
      <c r="P37" s="435">
        <f t="shared" si="11"/>
        <v>17</v>
      </c>
      <c r="Q37" s="435">
        <f t="shared" si="11"/>
        <v>189</v>
      </c>
      <c r="R37" s="432">
        <f t="shared" si="3"/>
        <v>341</v>
      </c>
      <c r="S37" s="428">
        <f t="shared" si="2"/>
        <v>0.5957446808510638</v>
      </c>
    </row>
    <row r="38" spans="1:19" s="443" customFormat="1" ht="19.5" customHeight="1">
      <c r="A38" s="440">
        <v>1</v>
      </c>
      <c r="B38" s="441" t="s">
        <v>447</v>
      </c>
      <c r="C38" s="435">
        <f t="shared" si="4"/>
        <v>159</v>
      </c>
      <c r="D38" s="442">
        <v>59</v>
      </c>
      <c r="E38" s="442">
        <v>100</v>
      </c>
      <c r="F38" s="444">
        <v>0</v>
      </c>
      <c r="G38" s="442"/>
      <c r="H38" s="435">
        <f t="shared" si="5"/>
        <v>159</v>
      </c>
      <c r="I38" s="435">
        <f t="shared" si="6"/>
        <v>110</v>
      </c>
      <c r="J38" s="442">
        <v>77</v>
      </c>
      <c r="K38" s="442">
        <v>0</v>
      </c>
      <c r="L38" s="442">
        <v>24</v>
      </c>
      <c r="M38" s="442">
        <v>1</v>
      </c>
      <c r="N38" s="444">
        <v>2</v>
      </c>
      <c r="O38" s="442">
        <v>0</v>
      </c>
      <c r="P38" s="442">
        <v>6</v>
      </c>
      <c r="Q38" s="442">
        <v>49</v>
      </c>
      <c r="R38" s="432">
        <f t="shared" si="3"/>
        <v>82</v>
      </c>
      <c r="S38" s="428">
        <f t="shared" si="2"/>
        <v>0.7</v>
      </c>
    </row>
    <row r="39" spans="1:19" s="443" customFormat="1" ht="19.5" customHeight="1">
      <c r="A39" s="440">
        <v>2</v>
      </c>
      <c r="B39" s="441" t="s">
        <v>448</v>
      </c>
      <c r="C39" s="435">
        <f t="shared" si="4"/>
        <v>70</v>
      </c>
      <c r="D39" s="442">
        <v>26</v>
      </c>
      <c r="E39" s="442">
        <v>44</v>
      </c>
      <c r="F39" s="444">
        <v>0</v>
      </c>
      <c r="G39" s="442"/>
      <c r="H39" s="435">
        <f t="shared" si="5"/>
        <v>70</v>
      </c>
      <c r="I39" s="435">
        <f t="shared" si="6"/>
        <v>49</v>
      </c>
      <c r="J39" s="442">
        <v>28</v>
      </c>
      <c r="K39" s="442">
        <v>0</v>
      </c>
      <c r="L39" s="442">
        <v>21</v>
      </c>
      <c r="M39" s="442">
        <v>0</v>
      </c>
      <c r="N39" s="444">
        <v>0</v>
      </c>
      <c r="O39" s="442">
        <v>0</v>
      </c>
      <c r="P39" s="442">
        <v>0</v>
      </c>
      <c r="Q39" s="442">
        <v>21</v>
      </c>
      <c r="R39" s="432">
        <f t="shared" si="3"/>
        <v>42</v>
      </c>
      <c r="S39" s="428">
        <f t="shared" si="2"/>
        <v>0.5714285714285714</v>
      </c>
    </row>
    <row r="40" spans="1:19" s="443" customFormat="1" ht="19.5" customHeight="1">
      <c r="A40" s="440">
        <v>3</v>
      </c>
      <c r="B40" s="441" t="s">
        <v>449</v>
      </c>
      <c r="C40" s="435">
        <f t="shared" si="4"/>
        <v>113</v>
      </c>
      <c r="D40" s="442">
        <v>56</v>
      </c>
      <c r="E40" s="442">
        <v>57</v>
      </c>
      <c r="F40" s="444">
        <v>0</v>
      </c>
      <c r="G40" s="442"/>
      <c r="H40" s="435">
        <f t="shared" si="5"/>
        <v>113</v>
      </c>
      <c r="I40" s="435">
        <f t="shared" si="6"/>
        <v>67</v>
      </c>
      <c r="J40" s="442">
        <v>42</v>
      </c>
      <c r="K40" s="442">
        <v>0</v>
      </c>
      <c r="L40" s="442">
        <v>23</v>
      </c>
      <c r="M40" s="442">
        <v>0</v>
      </c>
      <c r="N40" s="444">
        <v>0</v>
      </c>
      <c r="O40" s="442">
        <v>0</v>
      </c>
      <c r="P40" s="442">
        <v>2</v>
      </c>
      <c r="Q40" s="442">
        <v>46</v>
      </c>
      <c r="R40" s="432">
        <f t="shared" si="3"/>
        <v>71</v>
      </c>
      <c r="S40" s="428">
        <f t="shared" si="2"/>
        <v>0.6268656716417911</v>
      </c>
    </row>
    <row r="41" spans="1:19" s="443" customFormat="1" ht="19.5" customHeight="1">
      <c r="A41" s="440">
        <v>4</v>
      </c>
      <c r="B41" s="441" t="s">
        <v>450</v>
      </c>
      <c r="C41" s="435">
        <f t="shared" si="4"/>
        <v>108</v>
      </c>
      <c r="D41" s="442">
        <v>45</v>
      </c>
      <c r="E41" s="442">
        <v>63</v>
      </c>
      <c r="F41" s="444">
        <v>1</v>
      </c>
      <c r="G41" s="442"/>
      <c r="H41" s="435">
        <f t="shared" si="5"/>
        <v>107</v>
      </c>
      <c r="I41" s="435">
        <f t="shared" si="6"/>
        <v>71</v>
      </c>
      <c r="J41" s="442">
        <v>48</v>
      </c>
      <c r="K41" s="442">
        <v>0</v>
      </c>
      <c r="L41" s="442">
        <v>19</v>
      </c>
      <c r="M41" s="442">
        <v>0</v>
      </c>
      <c r="N41" s="444">
        <v>0</v>
      </c>
      <c r="O41" s="442">
        <v>0</v>
      </c>
      <c r="P41" s="442">
        <v>4</v>
      </c>
      <c r="Q41" s="442">
        <v>36</v>
      </c>
      <c r="R41" s="432">
        <f t="shared" si="3"/>
        <v>59</v>
      </c>
      <c r="S41" s="428">
        <f t="shared" si="2"/>
        <v>0.676056338028169</v>
      </c>
    </row>
    <row r="42" spans="1:19" s="443" customFormat="1" ht="19.5" customHeight="1">
      <c r="A42" s="440">
        <v>5</v>
      </c>
      <c r="B42" s="441" t="s">
        <v>451</v>
      </c>
      <c r="C42" s="435">
        <f t="shared" si="4"/>
        <v>116</v>
      </c>
      <c r="D42" s="442">
        <v>56</v>
      </c>
      <c r="E42" s="442">
        <v>60</v>
      </c>
      <c r="F42" s="444">
        <v>0</v>
      </c>
      <c r="G42" s="442"/>
      <c r="H42" s="435">
        <f t="shared" si="5"/>
        <v>116</v>
      </c>
      <c r="I42" s="435">
        <f t="shared" si="6"/>
        <v>79</v>
      </c>
      <c r="J42" s="442">
        <v>29</v>
      </c>
      <c r="K42" s="442">
        <v>0</v>
      </c>
      <c r="L42" s="442">
        <v>45</v>
      </c>
      <c r="M42" s="442">
        <v>0</v>
      </c>
      <c r="N42" s="444">
        <v>0</v>
      </c>
      <c r="O42" s="442">
        <v>0</v>
      </c>
      <c r="P42" s="442">
        <v>5</v>
      </c>
      <c r="Q42" s="442">
        <v>37</v>
      </c>
      <c r="R42" s="432">
        <f t="shared" si="3"/>
        <v>87</v>
      </c>
      <c r="S42" s="428">
        <f t="shared" si="2"/>
        <v>0.3670886075949367</v>
      </c>
    </row>
    <row r="43" spans="1:19" s="439" customFormat="1" ht="19.5" customHeight="1">
      <c r="A43" s="437">
        <v>5</v>
      </c>
      <c r="B43" s="438" t="s">
        <v>452</v>
      </c>
      <c r="C43" s="435">
        <f t="shared" si="4"/>
        <v>786</v>
      </c>
      <c r="D43" s="435">
        <f aca="true" t="shared" si="12" ref="D43:Q43">+SUM(D44:D48)</f>
        <v>232</v>
      </c>
      <c r="E43" s="435">
        <f t="shared" si="12"/>
        <v>554</v>
      </c>
      <c r="F43" s="435">
        <f t="shared" si="12"/>
        <v>5</v>
      </c>
      <c r="G43" s="435">
        <f t="shared" si="12"/>
        <v>0</v>
      </c>
      <c r="H43" s="435">
        <f t="shared" si="5"/>
        <v>781</v>
      </c>
      <c r="I43" s="435">
        <f t="shared" si="6"/>
        <v>620</v>
      </c>
      <c r="J43" s="435">
        <f t="shared" si="12"/>
        <v>411</v>
      </c>
      <c r="K43" s="435">
        <f t="shared" si="12"/>
        <v>3</v>
      </c>
      <c r="L43" s="435">
        <f t="shared" si="12"/>
        <v>172</v>
      </c>
      <c r="M43" s="435">
        <f t="shared" si="12"/>
        <v>32</v>
      </c>
      <c r="N43" s="435">
        <f t="shared" si="12"/>
        <v>0</v>
      </c>
      <c r="O43" s="435">
        <f t="shared" si="12"/>
        <v>0</v>
      </c>
      <c r="P43" s="435">
        <f t="shared" si="12"/>
        <v>2</v>
      </c>
      <c r="Q43" s="435">
        <f t="shared" si="12"/>
        <v>161</v>
      </c>
      <c r="R43" s="432">
        <f t="shared" si="3"/>
        <v>367</v>
      </c>
      <c r="S43" s="428">
        <f t="shared" si="2"/>
        <v>0.667741935483871</v>
      </c>
    </row>
    <row r="44" spans="1:19" s="443" customFormat="1" ht="19.5" customHeight="1">
      <c r="A44" s="440">
        <v>1</v>
      </c>
      <c r="B44" s="441" t="s">
        <v>453</v>
      </c>
      <c r="C44" s="435">
        <f t="shared" si="4"/>
        <v>196</v>
      </c>
      <c r="D44" s="442">
        <v>61</v>
      </c>
      <c r="E44" s="442">
        <v>135</v>
      </c>
      <c r="F44" s="444">
        <v>1</v>
      </c>
      <c r="G44" s="442">
        <v>0</v>
      </c>
      <c r="H44" s="435">
        <f t="shared" si="5"/>
        <v>195</v>
      </c>
      <c r="I44" s="435">
        <f t="shared" si="6"/>
        <v>166</v>
      </c>
      <c r="J44" s="442">
        <v>82</v>
      </c>
      <c r="K44" s="442">
        <v>0</v>
      </c>
      <c r="L44" s="442">
        <v>63</v>
      </c>
      <c r="M44" s="442">
        <v>21</v>
      </c>
      <c r="N44" s="444">
        <v>0</v>
      </c>
      <c r="O44" s="442">
        <v>0</v>
      </c>
      <c r="P44" s="442">
        <v>0</v>
      </c>
      <c r="Q44" s="442">
        <v>29</v>
      </c>
      <c r="R44" s="432">
        <f t="shared" si="3"/>
        <v>113</v>
      </c>
      <c r="S44" s="428">
        <f t="shared" si="2"/>
        <v>0.4939759036144578</v>
      </c>
    </row>
    <row r="45" spans="1:19" s="443" customFormat="1" ht="19.5" customHeight="1">
      <c r="A45" s="440">
        <v>2</v>
      </c>
      <c r="B45" s="441" t="s">
        <v>454</v>
      </c>
      <c r="C45" s="435">
        <f t="shared" si="4"/>
        <v>182</v>
      </c>
      <c r="D45" s="442">
        <v>34</v>
      </c>
      <c r="E45" s="442">
        <v>148</v>
      </c>
      <c r="F45" s="444">
        <v>4</v>
      </c>
      <c r="G45" s="442">
        <v>0</v>
      </c>
      <c r="H45" s="435">
        <f t="shared" si="5"/>
        <v>178</v>
      </c>
      <c r="I45" s="435">
        <f t="shared" si="6"/>
        <v>148</v>
      </c>
      <c r="J45" s="442">
        <v>98</v>
      </c>
      <c r="K45" s="442">
        <v>2</v>
      </c>
      <c r="L45" s="442">
        <v>45</v>
      </c>
      <c r="M45" s="442">
        <v>2</v>
      </c>
      <c r="N45" s="444">
        <v>0</v>
      </c>
      <c r="O45" s="442">
        <v>0</v>
      </c>
      <c r="P45" s="442">
        <v>1</v>
      </c>
      <c r="Q45" s="442">
        <v>30</v>
      </c>
      <c r="R45" s="432">
        <f t="shared" si="3"/>
        <v>78</v>
      </c>
      <c r="S45" s="428">
        <f t="shared" si="2"/>
        <v>0.6756756756756757</v>
      </c>
    </row>
    <row r="46" spans="1:19" s="443" customFormat="1" ht="19.5" customHeight="1">
      <c r="A46" s="440">
        <v>3</v>
      </c>
      <c r="B46" s="441" t="s">
        <v>455</v>
      </c>
      <c r="C46" s="435">
        <f t="shared" si="4"/>
        <v>161</v>
      </c>
      <c r="D46" s="442">
        <v>54</v>
      </c>
      <c r="E46" s="442">
        <v>107</v>
      </c>
      <c r="F46" s="444">
        <v>0</v>
      </c>
      <c r="G46" s="442">
        <v>0</v>
      </c>
      <c r="H46" s="435">
        <f t="shared" si="5"/>
        <v>161</v>
      </c>
      <c r="I46" s="435">
        <f t="shared" si="6"/>
        <v>126</v>
      </c>
      <c r="J46" s="442">
        <v>87</v>
      </c>
      <c r="K46" s="442">
        <v>0</v>
      </c>
      <c r="L46" s="442">
        <v>31</v>
      </c>
      <c r="M46" s="442">
        <v>7</v>
      </c>
      <c r="N46" s="444">
        <v>0</v>
      </c>
      <c r="O46" s="442">
        <v>0</v>
      </c>
      <c r="P46" s="442">
        <v>1</v>
      </c>
      <c r="Q46" s="442">
        <v>35</v>
      </c>
      <c r="R46" s="432">
        <f t="shared" si="3"/>
        <v>74</v>
      </c>
      <c r="S46" s="428">
        <f t="shared" si="2"/>
        <v>0.6904761904761905</v>
      </c>
    </row>
    <row r="47" spans="1:19" s="443" customFormat="1" ht="19.5" customHeight="1">
      <c r="A47" s="440"/>
      <c r="B47" s="441" t="s">
        <v>456</v>
      </c>
      <c r="C47" s="435">
        <f t="shared" si="4"/>
        <v>86</v>
      </c>
      <c r="D47" s="442">
        <v>25</v>
      </c>
      <c r="E47" s="442">
        <v>61</v>
      </c>
      <c r="F47" s="444">
        <v>0</v>
      </c>
      <c r="G47" s="442">
        <v>0</v>
      </c>
      <c r="H47" s="435">
        <f t="shared" si="5"/>
        <v>86</v>
      </c>
      <c r="I47" s="435">
        <f t="shared" si="6"/>
        <v>67</v>
      </c>
      <c r="J47" s="442">
        <v>61</v>
      </c>
      <c r="K47" s="442">
        <v>1</v>
      </c>
      <c r="L47" s="442">
        <v>5</v>
      </c>
      <c r="M47" s="442">
        <v>0</v>
      </c>
      <c r="N47" s="444">
        <v>0</v>
      </c>
      <c r="O47" s="442">
        <v>0</v>
      </c>
      <c r="P47" s="442">
        <v>0</v>
      </c>
      <c r="Q47" s="442">
        <v>19</v>
      </c>
      <c r="R47" s="432">
        <f t="shared" si="3"/>
        <v>24</v>
      </c>
      <c r="S47" s="428">
        <f t="shared" si="2"/>
        <v>0.9253731343283582</v>
      </c>
    </row>
    <row r="48" spans="1:19" s="443" customFormat="1" ht="19.5" customHeight="1">
      <c r="A48" s="440">
        <v>4</v>
      </c>
      <c r="B48" s="441" t="s">
        <v>457</v>
      </c>
      <c r="C48" s="435">
        <f t="shared" si="4"/>
        <v>161</v>
      </c>
      <c r="D48" s="442">
        <v>58</v>
      </c>
      <c r="E48" s="442">
        <v>103</v>
      </c>
      <c r="F48" s="444">
        <v>0</v>
      </c>
      <c r="G48" s="442">
        <v>0</v>
      </c>
      <c r="H48" s="435">
        <f t="shared" si="5"/>
        <v>161</v>
      </c>
      <c r="I48" s="435">
        <f t="shared" si="6"/>
        <v>113</v>
      </c>
      <c r="J48" s="442">
        <v>83</v>
      </c>
      <c r="K48" s="442">
        <v>0</v>
      </c>
      <c r="L48" s="442">
        <v>28</v>
      </c>
      <c r="M48" s="442">
        <v>2</v>
      </c>
      <c r="N48" s="444">
        <v>0</v>
      </c>
      <c r="O48" s="442">
        <v>0</v>
      </c>
      <c r="P48" s="442">
        <v>0</v>
      </c>
      <c r="Q48" s="442">
        <v>48</v>
      </c>
      <c r="R48" s="432">
        <f t="shared" si="3"/>
        <v>78</v>
      </c>
      <c r="S48" s="428">
        <f t="shared" si="2"/>
        <v>0.7345132743362832</v>
      </c>
    </row>
    <row r="49" spans="1:19" s="439" customFormat="1" ht="19.5" customHeight="1">
      <c r="A49" s="437">
        <v>6</v>
      </c>
      <c r="B49" s="438" t="s">
        <v>458</v>
      </c>
      <c r="C49" s="435">
        <f t="shared" si="4"/>
        <v>618</v>
      </c>
      <c r="D49" s="435">
        <f>+SUM(D50:D54)</f>
        <v>215</v>
      </c>
      <c r="E49" s="435">
        <f>+SUM(E50:E54)</f>
        <v>403</v>
      </c>
      <c r="F49" s="435">
        <f>+SUM(F50:F54)</f>
        <v>1</v>
      </c>
      <c r="G49" s="435">
        <f>+SUM(G50:G54)</f>
        <v>0</v>
      </c>
      <c r="H49" s="435">
        <f t="shared" si="5"/>
        <v>617</v>
      </c>
      <c r="I49" s="435">
        <f t="shared" si="6"/>
        <v>497</v>
      </c>
      <c r="J49" s="435">
        <f aca="true" t="shared" si="13" ref="J49:Q49">+SUM(J50:J54)</f>
        <v>196</v>
      </c>
      <c r="K49" s="435">
        <f t="shared" si="13"/>
        <v>0</v>
      </c>
      <c r="L49" s="435">
        <f t="shared" si="13"/>
        <v>263</v>
      </c>
      <c r="M49" s="435">
        <f t="shared" si="13"/>
        <v>32</v>
      </c>
      <c r="N49" s="435">
        <f t="shared" si="13"/>
        <v>2</v>
      </c>
      <c r="O49" s="435">
        <f t="shared" si="13"/>
        <v>0</v>
      </c>
      <c r="P49" s="435">
        <f t="shared" si="13"/>
        <v>4</v>
      </c>
      <c r="Q49" s="435">
        <f t="shared" si="13"/>
        <v>120</v>
      </c>
      <c r="R49" s="432">
        <f t="shared" si="3"/>
        <v>421</v>
      </c>
      <c r="S49" s="428">
        <f t="shared" si="2"/>
        <v>0.39436619718309857</v>
      </c>
    </row>
    <row r="50" spans="1:19" s="443" customFormat="1" ht="19.5" customHeight="1">
      <c r="A50" s="440">
        <v>1</v>
      </c>
      <c r="B50" s="441" t="s">
        <v>459</v>
      </c>
      <c r="C50" s="435">
        <f t="shared" si="4"/>
        <v>63</v>
      </c>
      <c r="D50" s="442">
        <v>27</v>
      </c>
      <c r="E50" s="442">
        <v>36</v>
      </c>
      <c r="F50" s="442">
        <v>0</v>
      </c>
      <c r="G50" s="442">
        <v>0</v>
      </c>
      <c r="H50" s="435">
        <f t="shared" si="5"/>
        <v>63</v>
      </c>
      <c r="I50" s="435">
        <f t="shared" si="6"/>
        <v>48</v>
      </c>
      <c r="J50" s="442">
        <v>31</v>
      </c>
      <c r="K50" s="442">
        <v>0</v>
      </c>
      <c r="L50" s="442">
        <v>15</v>
      </c>
      <c r="M50" s="442">
        <v>0</v>
      </c>
      <c r="N50" s="442">
        <v>0</v>
      </c>
      <c r="O50" s="442">
        <v>0</v>
      </c>
      <c r="P50" s="442">
        <v>2</v>
      </c>
      <c r="Q50" s="442">
        <v>15</v>
      </c>
      <c r="R50" s="432">
        <f t="shared" si="3"/>
        <v>32</v>
      </c>
      <c r="S50" s="428">
        <f t="shared" si="2"/>
        <v>0.6458333333333334</v>
      </c>
    </row>
    <row r="51" spans="1:19" s="443" customFormat="1" ht="19.5" customHeight="1">
      <c r="A51" s="440">
        <v>2</v>
      </c>
      <c r="B51" s="441" t="s">
        <v>460</v>
      </c>
      <c r="C51" s="435">
        <f t="shared" si="4"/>
        <v>96</v>
      </c>
      <c r="D51" s="442">
        <v>29</v>
      </c>
      <c r="E51" s="442">
        <v>67</v>
      </c>
      <c r="F51" s="442">
        <v>0</v>
      </c>
      <c r="G51" s="442">
        <v>0</v>
      </c>
      <c r="H51" s="435">
        <f t="shared" si="5"/>
        <v>96</v>
      </c>
      <c r="I51" s="435">
        <f t="shared" si="6"/>
        <v>75</v>
      </c>
      <c r="J51" s="442">
        <v>35</v>
      </c>
      <c r="K51" s="442">
        <v>0</v>
      </c>
      <c r="L51" s="442">
        <v>40</v>
      </c>
      <c r="M51" s="442">
        <v>0</v>
      </c>
      <c r="N51" s="442">
        <v>0</v>
      </c>
      <c r="O51" s="442">
        <v>0</v>
      </c>
      <c r="P51" s="442">
        <v>0</v>
      </c>
      <c r="Q51" s="442">
        <v>21</v>
      </c>
      <c r="R51" s="432">
        <f t="shared" si="3"/>
        <v>61</v>
      </c>
      <c r="S51" s="428">
        <f t="shared" si="2"/>
        <v>0.4666666666666667</v>
      </c>
    </row>
    <row r="52" spans="1:19" s="443" customFormat="1" ht="19.5" customHeight="1">
      <c r="A52" s="440">
        <v>3</v>
      </c>
      <c r="B52" s="441" t="s">
        <v>461</v>
      </c>
      <c r="C52" s="435">
        <f t="shared" si="4"/>
        <v>199</v>
      </c>
      <c r="D52" s="442">
        <v>72</v>
      </c>
      <c r="E52" s="442">
        <v>127</v>
      </c>
      <c r="F52" s="442">
        <v>1</v>
      </c>
      <c r="G52" s="442">
        <v>0</v>
      </c>
      <c r="H52" s="435">
        <f t="shared" si="5"/>
        <v>198</v>
      </c>
      <c r="I52" s="435">
        <f t="shared" si="6"/>
        <v>145</v>
      </c>
      <c r="J52" s="442">
        <v>64</v>
      </c>
      <c r="K52" s="442">
        <v>0</v>
      </c>
      <c r="L52" s="442">
        <v>80</v>
      </c>
      <c r="M52" s="442">
        <v>0</v>
      </c>
      <c r="N52" s="442">
        <v>1</v>
      </c>
      <c r="O52" s="442">
        <v>0</v>
      </c>
      <c r="P52" s="442">
        <v>0</v>
      </c>
      <c r="Q52" s="442">
        <v>53</v>
      </c>
      <c r="R52" s="432">
        <f t="shared" si="3"/>
        <v>134</v>
      </c>
      <c r="S52" s="428">
        <f t="shared" si="2"/>
        <v>0.4413793103448276</v>
      </c>
    </row>
    <row r="53" spans="1:19" s="443" customFormat="1" ht="19.5" customHeight="1">
      <c r="A53" s="440">
        <v>4</v>
      </c>
      <c r="B53" s="441" t="s">
        <v>462</v>
      </c>
      <c r="C53" s="435">
        <f>+D53+E53</f>
        <v>158</v>
      </c>
      <c r="D53" s="442">
        <v>62</v>
      </c>
      <c r="E53" s="442">
        <v>96</v>
      </c>
      <c r="F53" s="442">
        <v>0</v>
      </c>
      <c r="G53" s="442">
        <v>0</v>
      </c>
      <c r="H53" s="435">
        <f>+I53+Q53</f>
        <v>158</v>
      </c>
      <c r="I53" s="435">
        <f>+SUM(J53:P53)</f>
        <v>127</v>
      </c>
      <c r="J53" s="442">
        <v>40</v>
      </c>
      <c r="K53" s="442">
        <v>0</v>
      </c>
      <c r="L53" s="442">
        <v>66</v>
      </c>
      <c r="M53" s="442">
        <v>18</v>
      </c>
      <c r="N53" s="442">
        <v>1</v>
      </c>
      <c r="O53" s="442">
        <v>0</v>
      </c>
      <c r="P53" s="442">
        <v>2</v>
      </c>
      <c r="Q53" s="442">
        <v>31</v>
      </c>
      <c r="R53" s="432">
        <f>+Q53+P53+O53+N53+M53+L53</f>
        <v>118</v>
      </c>
      <c r="S53" s="428">
        <f>+(J53+K53)/I53</f>
        <v>0.31496062992125984</v>
      </c>
    </row>
    <row r="54" spans="1:19" s="443" customFormat="1" ht="19.5" customHeight="1">
      <c r="A54" s="440">
        <v>5</v>
      </c>
      <c r="B54" s="441" t="s">
        <v>482</v>
      </c>
      <c r="C54" s="435">
        <f t="shared" si="4"/>
        <v>102</v>
      </c>
      <c r="D54" s="442">
        <v>25</v>
      </c>
      <c r="E54" s="442">
        <v>77</v>
      </c>
      <c r="F54" s="442">
        <v>0</v>
      </c>
      <c r="G54" s="442">
        <v>0</v>
      </c>
      <c r="H54" s="435">
        <f t="shared" si="5"/>
        <v>102</v>
      </c>
      <c r="I54" s="435">
        <f t="shared" si="6"/>
        <v>102</v>
      </c>
      <c r="J54" s="442">
        <v>26</v>
      </c>
      <c r="K54" s="442">
        <v>0</v>
      </c>
      <c r="L54" s="442">
        <v>62</v>
      </c>
      <c r="M54" s="442">
        <v>14</v>
      </c>
      <c r="N54" s="442">
        <v>0</v>
      </c>
      <c r="O54" s="442">
        <v>0</v>
      </c>
      <c r="P54" s="442">
        <v>0</v>
      </c>
      <c r="Q54" s="442">
        <v>0</v>
      </c>
      <c r="R54" s="432">
        <f t="shared" si="3"/>
        <v>76</v>
      </c>
      <c r="S54" s="428">
        <f t="shared" si="2"/>
        <v>0.2549019607843137</v>
      </c>
    </row>
    <row r="55" spans="1:19" s="439" customFormat="1" ht="19.5" customHeight="1">
      <c r="A55" s="437">
        <v>7</v>
      </c>
      <c r="B55" s="438" t="s">
        <v>463</v>
      </c>
      <c r="C55" s="435">
        <f t="shared" si="4"/>
        <v>631</v>
      </c>
      <c r="D55" s="435">
        <f aca="true" t="shared" si="14" ref="D55:Q55">+SUM(D56:D59)</f>
        <v>232</v>
      </c>
      <c r="E55" s="435">
        <f t="shared" si="14"/>
        <v>399</v>
      </c>
      <c r="F55" s="435">
        <f t="shared" si="14"/>
        <v>3</v>
      </c>
      <c r="G55" s="435">
        <f t="shared" si="14"/>
        <v>0</v>
      </c>
      <c r="H55" s="435">
        <f t="shared" si="5"/>
        <v>628</v>
      </c>
      <c r="I55" s="435">
        <f t="shared" si="6"/>
        <v>442</v>
      </c>
      <c r="J55" s="435">
        <f t="shared" si="14"/>
        <v>264</v>
      </c>
      <c r="K55" s="435">
        <f t="shared" si="14"/>
        <v>10</v>
      </c>
      <c r="L55" s="435">
        <f t="shared" si="14"/>
        <v>164</v>
      </c>
      <c r="M55" s="435">
        <f t="shared" si="14"/>
        <v>4</v>
      </c>
      <c r="N55" s="435">
        <f t="shared" si="14"/>
        <v>0</v>
      </c>
      <c r="O55" s="435">
        <f t="shared" si="14"/>
        <v>0</v>
      </c>
      <c r="P55" s="435">
        <f t="shared" si="14"/>
        <v>0</v>
      </c>
      <c r="Q55" s="435">
        <f t="shared" si="14"/>
        <v>186</v>
      </c>
      <c r="R55" s="432">
        <f t="shared" si="3"/>
        <v>354</v>
      </c>
      <c r="S55" s="428">
        <f t="shared" si="2"/>
        <v>0.6199095022624435</v>
      </c>
    </row>
    <row r="56" spans="1:19" s="443" customFormat="1" ht="19.5" customHeight="1">
      <c r="A56" s="440">
        <v>1</v>
      </c>
      <c r="B56" s="441" t="s">
        <v>464</v>
      </c>
      <c r="C56" s="435">
        <f t="shared" si="4"/>
        <v>0</v>
      </c>
      <c r="D56" s="442"/>
      <c r="E56" s="442"/>
      <c r="F56" s="442"/>
      <c r="G56" s="442"/>
      <c r="H56" s="435">
        <f t="shared" si="5"/>
        <v>0</v>
      </c>
      <c r="I56" s="435">
        <f t="shared" si="6"/>
        <v>0</v>
      </c>
      <c r="J56" s="442"/>
      <c r="K56" s="442"/>
      <c r="L56" s="442"/>
      <c r="M56" s="442"/>
      <c r="N56" s="442"/>
      <c r="O56" s="442"/>
      <c r="P56" s="442"/>
      <c r="Q56" s="442"/>
      <c r="R56" s="432">
        <f t="shared" si="3"/>
        <v>0</v>
      </c>
      <c r="S56" s="428" t="e">
        <f t="shared" si="2"/>
        <v>#DIV/0!</v>
      </c>
    </row>
    <row r="57" spans="1:19" s="443" customFormat="1" ht="19.5" customHeight="1">
      <c r="A57" s="440">
        <v>2</v>
      </c>
      <c r="B57" s="441" t="s">
        <v>465</v>
      </c>
      <c r="C57" s="435">
        <f t="shared" si="4"/>
        <v>277</v>
      </c>
      <c r="D57" s="442">
        <v>94</v>
      </c>
      <c r="E57" s="442">
        <v>183</v>
      </c>
      <c r="F57" s="442">
        <v>1</v>
      </c>
      <c r="G57" s="442"/>
      <c r="H57" s="435">
        <f t="shared" si="5"/>
        <v>276</v>
      </c>
      <c r="I57" s="435">
        <f t="shared" si="6"/>
        <v>205</v>
      </c>
      <c r="J57" s="442">
        <v>133</v>
      </c>
      <c r="K57" s="442">
        <v>3</v>
      </c>
      <c r="L57" s="442">
        <v>65</v>
      </c>
      <c r="M57" s="442">
        <v>4</v>
      </c>
      <c r="N57" s="442"/>
      <c r="O57" s="442"/>
      <c r="P57" s="442"/>
      <c r="Q57" s="442">
        <v>71</v>
      </c>
      <c r="R57" s="432">
        <f t="shared" si="3"/>
        <v>140</v>
      </c>
      <c r="S57" s="428">
        <f t="shared" si="2"/>
        <v>0.6634146341463415</v>
      </c>
    </row>
    <row r="58" spans="1:19" s="443" customFormat="1" ht="19.5" customHeight="1">
      <c r="A58" s="440">
        <v>3</v>
      </c>
      <c r="B58" s="441" t="s">
        <v>466</v>
      </c>
      <c r="C58" s="435">
        <f t="shared" si="4"/>
        <v>196</v>
      </c>
      <c r="D58" s="442">
        <v>85</v>
      </c>
      <c r="E58" s="442">
        <v>111</v>
      </c>
      <c r="F58" s="442">
        <v>1</v>
      </c>
      <c r="G58" s="442"/>
      <c r="H58" s="435">
        <f t="shared" si="5"/>
        <v>195</v>
      </c>
      <c r="I58" s="435">
        <f t="shared" si="6"/>
        <v>126</v>
      </c>
      <c r="J58" s="442">
        <v>67</v>
      </c>
      <c r="K58" s="442">
        <v>7</v>
      </c>
      <c r="L58" s="442">
        <v>52</v>
      </c>
      <c r="M58" s="442"/>
      <c r="N58" s="442"/>
      <c r="O58" s="442"/>
      <c r="P58" s="442"/>
      <c r="Q58" s="442">
        <v>69</v>
      </c>
      <c r="R58" s="432">
        <f t="shared" si="3"/>
        <v>121</v>
      </c>
      <c r="S58" s="428">
        <f t="shared" si="2"/>
        <v>0.5873015873015873</v>
      </c>
    </row>
    <row r="59" spans="1:19" s="443" customFormat="1" ht="19.5" customHeight="1">
      <c r="A59" s="440">
        <v>4</v>
      </c>
      <c r="B59" s="441" t="s">
        <v>467</v>
      </c>
      <c r="C59" s="435">
        <f t="shared" si="4"/>
        <v>158</v>
      </c>
      <c r="D59" s="442">
        <v>53</v>
      </c>
      <c r="E59" s="442">
        <v>105</v>
      </c>
      <c r="F59" s="442">
        <v>1</v>
      </c>
      <c r="G59" s="442">
        <v>0</v>
      </c>
      <c r="H59" s="435">
        <f t="shared" si="5"/>
        <v>157</v>
      </c>
      <c r="I59" s="435">
        <f t="shared" si="6"/>
        <v>111</v>
      </c>
      <c r="J59" s="442">
        <v>64</v>
      </c>
      <c r="K59" s="442">
        <v>0</v>
      </c>
      <c r="L59" s="442">
        <v>47</v>
      </c>
      <c r="M59" s="442">
        <v>0</v>
      </c>
      <c r="N59" s="442">
        <v>0</v>
      </c>
      <c r="O59" s="442">
        <v>0</v>
      </c>
      <c r="P59" s="442">
        <v>0</v>
      </c>
      <c r="Q59" s="442">
        <v>46</v>
      </c>
      <c r="R59" s="432">
        <f t="shared" si="3"/>
        <v>93</v>
      </c>
      <c r="S59" s="428">
        <f t="shared" si="2"/>
        <v>0.5765765765765766</v>
      </c>
    </row>
    <row r="60" spans="1:19" s="439" customFormat="1" ht="19.5" customHeight="1">
      <c r="A60" s="437">
        <v>8</v>
      </c>
      <c r="B60" s="438" t="s">
        <v>468</v>
      </c>
      <c r="C60" s="435">
        <f t="shared" si="4"/>
        <v>675</v>
      </c>
      <c r="D60" s="435">
        <f aca="true" t="shared" si="15" ref="D60:Q60">+SUM(D61:D64)</f>
        <v>144</v>
      </c>
      <c r="E60" s="435">
        <f t="shared" si="15"/>
        <v>531</v>
      </c>
      <c r="F60" s="435">
        <f t="shared" si="15"/>
        <v>2</v>
      </c>
      <c r="G60" s="435">
        <f t="shared" si="15"/>
        <v>0</v>
      </c>
      <c r="H60" s="435">
        <f t="shared" si="5"/>
        <v>673</v>
      </c>
      <c r="I60" s="435">
        <f t="shared" si="6"/>
        <v>544</v>
      </c>
      <c r="J60" s="435">
        <f t="shared" si="15"/>
        <v>438</v>
      </c>
      <c r="K60" s="435">
        <f t="shared" si="15"/>
        <v>2</v>
      </c>
      <c r="L60" s="435">
        <f t="shared" si="15"/>
        <v>101</v>
      </c>
      <c r="M60" s="435">
        <f t="shared" si="15"/>
        <v>0</v>
      </c>
      <c r="N60" s="435">
        <f t="shared" si="15"/>
        <v>0</v>
      </c>
      <c r="O60" s="435">
        <f t="shared" si="15"/>
        <v>0</v>
      </c>
      <c r="P60" s="435">
        <f t="shared" si="15"/>
        <v>3</v>
      </c>
      <c r="Q60" s="435">
        <f t="shared" si="15"/>
        <v>129</v>
      </c>
      <c r="R60" s="432">
        <f t="shared" si="3"/>
        <v>233</v>
      </c>
      <c r="S60" s="428">
        <f t="shared" si="2"/>
        <v>0.8088235294117647</v>
      </c>
    </row>
    <row r="61" spans="1:19" s="443" customFormat="1" ht="19.5" customHeight="1">
      <c r="A61" s="445" t="s">
        <v>43</v>
      </c>
      <c r="B61" s="446" t="s">
        <v>469</v>
      </c>
      <c r="C61" s="435">
        <f t="shared" si="4"/>
        <v>227</v>
      </c>
      <c r="D61" s="442">
        <v>50</v>
      </c>
      <c r="E61" s="447">
        <v>177</v>
      </c>
      <c r="F61" s="444">
        <v>0</v>
      </c>
      <c r="G61" s="447">
        <v>0</v>
      </c>
      <c r="H61" s="435">
        <f t="shared" si="5"/>
        <v>227</v>
      </c>
      <c r="I61" s="435">
        <f t="shared" si="6"/>
        <v>173</v>
      </c>
      <c r="J61" s="447">
        <v>141</v>
      </c>
      <c r="K61" s="447">
        <v>0</v>
      </c>
      <c r="L61" s="447">
        <v>32</v>
      </c>
      <c r="M61" s="447">
        <v>0</v>
      </c>
      <c r="N61" s="444">
        <v>0</v>
      </c>
      <c r="O61" s="447">
        <v>0</v>
      </c>
      <c r="P61" s="447">
        <v>0</v>
      </c>
      <c r="Q61" s="447">
        <v>54</v>
      </c>
      <c r="R61" s="432">
        <f t="shared" si="3"/>
        <v>86</v>
      </c>
      <c r="S61" s="428">
        <f t="shared" si="2"/>
        <v>0.815028901734104</v>
      </c>
    </row>
    <row r="62" spans="1:19" s="443" customFormat="1" ht="19.5" customHeight="1">
      <c r="A62" s="445" t="s">
        <v>44</v>
      </c>
      <c r="B62" s="446" t="s">
        <v>470</v>
      </c>
      <c r="C62" s="435">
        <f t="shared" si="4"/>
        <v>193</v>
      </c>
      <c r="D62" s="442">
        <v>29</v>
      </c>
      <c r="E62" s="447">
        <v>164</v>
      </c>
      <c r="F62" s="444">
        <v>2</v>
      </c>
      <c r="G62" s="447">
        <v>0</v>
      </c>
      <c r="H62" s="435">
        <f t="shared" si="5"/>
        <v>191</v>
      </c>
      <c r="I62" s="435">
        <f t="shared" si="6"/>
        <v>166</v>
      </c>
      <c r="J62" s="447">
        <v>144</v>
      </c>
      <c r="K62" s="447">
        <v>0</v>
      </c>
      <c r="L62" s="447">
        <v>19</v>
      </c>
      <c r="M62" s="447">
        <v>0</v>
      </c>
      <c r="N62" s="444">
        <v>0</v>
      </c>
      <c r="O62" s="447">
        <v>0</v>
      </c>
      <c r="P62" s="447">
        <v>3</v>
      </c>
      <c r="Q62" s="447">
        <v>25</v>
      </c>
      <c r="R62" s="432">
        <f t="shared" si="3"/>
        <v>47</v>
      </c>
      <c r="S62" s="428">
        <f t="shared" si="2"/>
        <v>0.8674698795180723</v>
      </c>
    </row>
    <row r="63" spans="1:19" s="443" customFormat="1" ht="19.5" customHeight="1">
      <c r="A63" s="448" t="s">
        <v>45</v>
      </c>
      <c r="B63" s="449" t="s">
        <v>471</v>
      </c>
      <c r="C63" s="435">
        <f t="shared" si="4"/>
        <v>168</v>
      </c>
      <c r="D63" s="447">
        <v>51</v>
      </c>
      <c r="E63" s="447">
        <v>117</v>
      </c>
      <c r="F63" s="444">
        <v>0</v>
      </c>
      <c r="G63" s="447">
        <v>0</v>
      </c>
      <c r="H63" s="435">
        <f t="shared" si="5"/>
        <v>168</v>
      </c>
      <c r="I63" s="435">
        <f t="shared" si="6"/>
        <v>133</v>
      </c>
      <c r="J63" s="447">
        <v>95</v>
      </c>
      <c r="K63" s="447">
        <v>2</v>
      </c>
      <c r="L63" s="447">
        <v>36</v>
      </c>
      <c r="M63" s="447">
        <v>0</v>
      </c>
      <c r="N63" s="444">
        <v>0</v>
      </c>
      <c r="O63" s="447">
        <v>0</v>
      </c>
      <c r="P63" s="447">
        <v>0</v>
      </c>
      <c r="Q63" s="447">
        <v>35</v>
      </c>
      <c r="R63" s="432">
        <f t="shared" si="3"/>
        <v>71</v>
      </c>
      <c r="S63" s="428">
        <f t="shared" si="2"/>
        <v>0.7293233082706767</v>
      </c>
    </row>
    <row r="64" spans="1:19" s="443" customFormat="1" ht="19.5" customHeight="1">
      <c r="A64" s="448" t="s">
        <v>54</v>
      </c>
      <c r="B64" s="449" t="s">
        <v>472</v>
      </c>
      <c r="C64" s="435">
        <f t="shared" si="4"/>
        <v>87</v>
      </c>
      <c r="D64" s="447">
        <v>14</v>
      </c>
      <c r="E64" s="447">
        <v>73</v>
      </c>
      <c r="F64" s="444">
        <v>0</v>
      </c>
      <c r="G64" s="447">
        <v>0</v>
      </c>
      <c r="H64" s="435">
        <f t="shared" si="5"/>
        <v>87</v>
      </c>
      <c r="I64" s="435">
        <f t="shared" si="6"/>
        <v>72</v>
      </c>
      <c r="J64" s="447">
        <v>58</v>
      </c>
      <c r="K64" s="447">
        <v>0</v>
      </c>
      <c r="L64" s="447">
        <v>14</v>
      </c>
      <c r="M64" s="447">
        <v>0</v>
      </c>
      <c r="N64" s="444">
        <v>0</v>
      </c>
      <c r="O64" s="447">
        <v>0</v>
      </c>
      <c r="P64" s="447">
        <v>0</v>
      </c>
      <c r="Q64" s="447">
        <v>15</v>
      </c>
      <c r="R64" s="432">
        <f t="shared" si="3"/>
        <v>29</v>
      </c>
      <c r="S64" s="428">
        <f t="shared" si="2"/>
        <v>0.8055555555555556</v>
      </c>
    </row>
    <row r="65" spans="1:19" s="379" customFormat="1" ht="29.25" customHeight="1">
      <c r="A65" s="776"/>
      <c r="B65" s="776"/>
      <c r="C65" s="776"/>
      <c r="D65" s="776"/>
      <c r="E65" s="776"/>
      <c r="F65" s="415"/>
      <c r="G65" s="415"/>
      <c r="H65" s="415"/>
      <c r="I65" s="415"/>
      <c r="J65" s="415"/>
      <c r="K65" s="415"/>
      <c r="L65" s="415"/>
      <c r="M65" s="415"/>
      <c r="N65" s="768" t="str">
        <f>'Thong tin'!B8</f>
        <v>Thái Bình, ngày 10 tháng 6 năm 2016</v>
      </c>
      <c r="O65" s="768"/>
      <c r="P65" s="768"/>
      <c r="Q65" s="768"/>
      <c r="R65" s="768"/>
      <c r="S65" s="768"/>
    </row>
    <row r="66" spans="1:19" s="380" customFormat="1" ht="19.5" customHeight="1">
      <c r="A66" s="417"/>
      <c r="B66" s="773" t="s">
        <v>4</v>
      </c>
      <c r="C66" s="773"/>
      <c r="D66" s="773"/>
      <c r="E66" s="773"/>
      <c r="F66" s="413"/>
      <c r="G66" s="413"/>
      <c r="H66" s="413"/>
      <c r="I66" s="413"/>
      <c r="J66" s="413"/>
      <c r="K66" s="413"/>
      <c r="L66" s="413"/>
      <c r="M66" s="413"/>
      <c r="N66" s="767" t="str">
        <f>'Thong tin'!B7</f>
        <v>CỤC TRƯỞNG</v>
      </c>
      <c r="O66" s="767"/>
      <c r="P66" s="767"/>
      <c r="Q66" s="767"/>
      <c r="R66" s="767"/>
      <c r="S66" s="767"/>
    </row>
    <row r="67" spans="1:19" ht="18.75">
      <c r="A67" s="411"/>
      <c r="B67" s="780"/>
      <c r="C67" s="780"/>
      <c r="D67" s="780"/>
      <c r="E67" s="412"/>
      <c r="F67" s="412"/>
      <c r="G67" s="412"/>
      <c r="H67" s="412"/>
      <c r="I67" s="412"/>
      <c r="J67" s="412"/>
      <c r="K67" s="412"/>
      <c r="L67" s="412"/>
      <c r="M67" s="412"/>
      <c r="N67" s="778"/>
      <c r="O67" s="778"/>
      <c r="P67" s="778"/>
      <c r="Q67" s="778"/>
      <c r="R67" s="778"/>
      <c r="S67" s="778"/>
    </row>
    <row r="68" spans="1:19" ht="18.75">
      <c r="A68" s="411"/>
      <c r="B68" s="411"/>
      <c r="C68" s="411"/>
      <c r="D68" s="412"/>
      <c r="E68" s="412"/>
      <c r="F68" s="412"/>
      <c r="G68" s="412"/>
      <c r="H68" s="412"/>
      <c r="I68" s="412"/>
      <c r="J68" s="412"/>
      <c r="K68" s="412"/>
      <c r="L68" s="412"/>
      <c r="M68" s="412"/>
      <c r="N68" s="412"/>
      <c r="O68" s="412"/>
      <c r="P68" s="412"/>
      <c r="Q68" s="412"/>
      <c r="R68" s="411"/>
      <c r="S68" s="411"/>
    </row>
    <row r="69" spans="1:19" ht="18.75">
      <c r="A69" s="411"/>
      <c r="B69" s="778"/>
      <c r="C69" s="778"/>
      <c r="D69" s="778"/>
      <c r="E69" s="778"/>
      <c r="F69" s="412"/>
      <c r="G69" s="412"/>
      <c r="H69" s="412"/>
      <c r="I69" s="412"/>
      <c r="J69" s="412"/>
      <c r="K69" s="412"/>
      <c r="L69" s="412"/>
      <c r="M69" s="412"/>
      <c r="N69" s="412"/>
      <c r="O69" s="412"/>
      <c r="P69" s="778"/>
      <c r="Q69" s="778"/>
      <c r="R69" s="778"/>
      <c r="S69" s="411"/>
    </row>
    <row r="70" spans="1:19" ht="15.75" customHeight="1">
      <c r="A70" s="418"/>
      <c r="B70" s="411"/>
      <c r="C70" s="411"/>
      <c r="D70" s="412"/>
      <c r="E70" s="412"/>
      <c r="F70" s="412"/>
      <c r="G70" s="412"/>
      <c r="H70" s="412"/>
      <c r="I70" s="412"/>
      <c r="J70" s="412"/>
      <c r="K70" s="412"/>
      <c r="L70" s="412"/>
      <c r="M70" s="412"/>
      <c r="N70" s="412"/>
      <c r="O70" s="412"/>
      <c r="P70" s="412"/>
      <c r="Q70" s="412"/>
      <c r="R70" s="411"/>
      <c r="S70" s="411"/>
    </row>
    <row r="71" spans="1:19" ht="15.75" customHeight="1">
      <c r="A71" s="411"/>
      <c r="B71" s="779"/>
      <c r="C71" s="779"/>
      <c r="D71" s="779"/>
      <c r="E71" s="779"/>
      <c r="F71" s="779"/>
      <c r="G71" s="779"/>
      <c r="H71" s="779"/>
      <c r="I71" s="779"/>
      <c r="J71" s="779"/>
      <c r="K71" s="779"/>
      <c r="L71" s="779"/>
      <c r="M71" s="779"/>
      <c r="N71" s="779"/>
      <c r="O71" s="779"/>
      <c r="P71" s="412"/>
      <c r="Q71" s="412"/>
      <c r="R71" s="411"/>
      <c r="S71" s="411"/>
    </row>
    <row r="72" spans="1:19" ht="18.75">
      <c r="A72" s="414"/>
      <c r="B72" s="414"/>
      <c r="C72" s="414"/>
      <c r="D72" s="414"/>
      <c r="E72" s="414"/>
      <c r="F72" s="414"/>
      <c r="G72" s="414"/>
      <c r="H72" s="414"/>
      <c r="I72" s="414"/>
      <c r="J72" s="414"/>
      <c r="K72" s="414"/>
      <c r="L72" s="414"/>
      <c r="M72" s="414"/>
      <c r="N72" s="414"/>
      <c r="O72" s="414"/>
      <c r="P72" s="414"/>
      <c r="Q72" s="411"/>
      <c r="R72" s="411"/>
      <c r="S72" s="411"/>
    </row>
    <row r="73" spans="1:19" ht="18.75">
      <c r="A73" s="411"/>
      <c r="B73" s="411"/>
      <c r="C73" s="411"/>
      <c r="D73" s="411"/>
      <c r="E73" s="411"/>
      <c r="F73" s="411"/>
      <c r="G73" s="411"/>
      <c r="H73" s="411"/>
      <c r="I73" s="411"/>
      <c r="J73" s="411"/>
      <c r="K73" s="411"/>
      <c r="L73" s="411"/>
      <c r="M73" s="411"/>
      <c r="N73" s="411"/>
      <c r="O73" s="411"/>
      <c r="P73" s="411"/>
      <c r="Q73" s="411"/>
      <c r="R73" s="411"/>
      <c r="S73" s="411"/>
    </row>
    <row r="74" spans="1:19" ht="18.75">
      <c r="A74" s="411"/>
      <c r="B74" s="777" t="str">
        <f>'Thong tin'!B5</f>
        <v>Hà Thành</v>
      </c>
      <c r="C74" s="777"/>
      <c r="D74" s="777"/>
      <c r="E74" s="777"/>
      <c r="F74" s="411"/>
      <c r="G74" s="411"/>
      <c r="H74" s="411"/>
      <c r="I74" s="411"/>
      <c r="J74" s="411"/>
      <c r="K74" s="411"/>
      <c r="L74" s="411"/>
      <c r="M74" s="411"/>
      <c r="N74" s="777" t="str">
        <f>'Thong tin'!B6</f>
        <v>Nguyễn Ngọc Tăng</v>
      </c>
      <c r="O74" s="777"/>
      <c r="P74" s="777"/>
      <c r="Q74" s="777"/>
      <c r="R74" s="777"/>
      <c r="S74" s="777"/>
    </row>
    <row r="75" spans="1:19" ht="18.75">
      <c r="A75" s="388"/>
      <c r="B75" s="388"/>
      <c r="C75" s="388"/>
      <c r="D75" s="388"/>
      <c r="E75" s="388"/>
      <c r="F75" s="388"/>
      <c r="G75" s="388"/>
      <c r="H75" s="388"/>
      <c r="I75" s="388"/>
      <c r="J75" s="388"/>
      <c r="K75" s="388"/>
      <c r="L75" s="388"/>
      <c r="M75" s="388"/>
      <c r="N75" s="388"/>
      <c r="O75" s="388"/>
      <c r="P75" s="388"/>
      <c r="Q75" s="388"/>
      <c r="R75" s="388"/>
      <c r="S75" s="388"/>
    </row>
  </sheetData>
  <sheetProtection/>
  <mergeCells count="36">
    <mergeCell ref="N74:S74"/>
    <mergeCell ref="N67:S67"/>
    <mergeCell ref="B71:O71"/>
    <mergeCell ref="B67:D67"/>
    <mergeCell ref="B74:E74"/>
    <mergeCell ref="B69:E69"/>
    <mergeCell ref="P69:R69"/>
    <mergeCell ref="A10:B10"/>
    <mergeCell ref="B66:E66"/>
    <mergeCell ref="A11:B11"/>
    <mergeCell ref="A65:E65"/>
    <mergeCell ref="P4:S4"/>
    <mergeCell ref="A6:B9"/>
    <mergeCell ref="H7:H9"/>
    <mergeCell ref="Q7:Q9"/>
    <mergeCell ref="I8:I9"/>
    <mergeCell ref="S6:S9"/>
    <mergeCell ref="I7:P7"/>
    <mergeCell ref="C7:C9"/>
    <mergeCell ref="D7:E7"/>
    <mergeCell ref="D8:D9"/>
    <mergeCell ref="R6:R9"/>
    <mergeCell ref="E8:E9"/>
    <mergeCell ref="J8:P8"/>
    <mergeCell ref="N66:S66"/>
    <mergeCell ref="N65:S65"/>
    <mergeCell ref="E1:O1"/>
    <mergeCell ref="E2:O2"/>
    <mergeCell ref="E3:O3"/>
    <mergeCell ref="F6:F9"/>
    <mergeCell ref="G6:G9"/>
    <mergeCell ref="H6:Q6"/>
    <mergeCell ref="C6:E6"/>
    <mergeCell ref="A2:D2"/>
    <mergeCell ref="P2:S2"/>
    <mergeCell ref="A3:D3"/>
  </mergeCells>
  <printOptions/>
  <pageMargins left="0.3937007874015748" right="0" top="0" bottom="0" header="0.4330708661417323" footer="0.2755905511811024"/>
  <pageSetup horizontalDpi="600" verticalDpi="600" orientation="landscape" paperSize="9" scale="88"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74"/>
  <sheetViews>
    <sheetView showZeros="0" view="pageBreakPreview" zoomScale="85" zoomScaleNormal="85" zoomScaleSheetLayoutView="85" zoomScalePageLayoutView="0" workbookViewId="0" topLeftCell="A40">
      <selection activeCell="E62" sqref="E62"/>
    </sheetView>
  </sheetViews>
  <sheetFormatPr defaultColWidth="9.00390625" defaultRowHeight="15.75"/>
  <cols>
    <col min="1" max="1" width="3.50390625" style="382" customWidth="1"/>
    <col min="2" max="2" width="23.875" style="382" customWidth="1"/>
    <col min="3" max="3" width="10.125" style="382" customWidth="1"/>
    <col min="4" max="4" width="9.375" style="382" customWidth="1"/>
    <col min="5" max="5" width="8.875" style="382" customWidth="1"/>
    <col min="6" max="6" width="6.25390625" style="382" customWidth="1"/>
    <col min="7" max="7" width="7.75390625" style="382" customWidth="1"/>
    <col min="8" max="8" width="9.375" style="382" customWidth="1"/>
    <col min="9" max="9" width="10.25390625" style="382" customWidth="1"/>
    <col min="10" max="10" width="8.625" style="382" customWidth="1"/>
    <col min="11" max="11" width="7.375" style="382" customWidth="1"/>
    <col min="12" max="12" width="5.875" style="382" customWidth="1"/>
    <col min="13" max="13" width="10.00390625" style="382" customWidth="1"/>
    <col min="14" max="14" width="7.50390625" style="382" customWidth="1"/>
    <col min="15" max="15" width="7.00390625" style="382" customWidth="1"/>
    <col min="16" max="16" width="6.375" style="382" customWidth="1"/>
    <col min="17" max="17" width="8.625" style="382" customWidth="1"/>
    <col min="18" max="18" width="7.875" style="382" customWidth="1"/>
    <col min="19" max="19" width="10.875" style="382" customWidth="1"/>
    <col min="20" max="20" width="6.75390625" style="382" customWidth="1"/>
    <col min="21" max="16384" width="9.00390625" style="382" customWidth="1"/>
  </cols>
  <sheetData>
    <row r="1" spans="1:20" s="384" customFormat="1" ht="20.25" customHeight="1">
      <c r="A1" s="401" t="s">
        <v>28</v>
      </c>
      <c r="B1" s="401"/>
      <c r="C1" s="401"/>
      <c r="D1" s="398"/>
      <c r="E1" s="758" t="s">
        <v>62</v>
      </c>
      <c r="F1" s="758"/>
      <c r="G1" s="758"/>
      <c r="H1" s="758"/>
      <c r="I1" s="758"/>
      <c r="J1" s="758"/>
      <c r="K1" s="758"/>
      <c r="L1" s="758"/>
      <c r="M1" s="758"/>
      <c r="N1" s="758"/>
      <c r="O1" s="758"/>
      <c r="P1" s="758"/>
      <c r="Q1" s="419" t="s">
        <v>418</v>
      </c>
      <c r="R1" s="390"/>
      <c r="S1" s="390"/>
      <c r="T1" s="390"/>
    </row>
    <row r="2" spans="1:20" ht="17.25" customHeight="1">
      <c r="A2" s="792" t="s">
        <v>226</v>
      </c>
      <c r="B2" s="792"/>
      <c r="C2" s="792"/>
      <c r="D2" s="792"/>
      <c r="E2" s="759" t="s">
        <v>34</v>
      </c>
      <c r="F2" s="759"/>
      <c r="G2" s="759"/>
      <c r="H2" s="759"/>
      <c r="I2" s="759"/>
      <c r="J2" s="759"/>
      <c r="K2" s="759"/>
      <c r="L2" s="759"/>
      <c r="M2" s="759"/>
      <c r="N2" s="759"/>
      <c r="O2" s="759"/>
      <c r="P2" s="759"/>
      <c r="Q2" s="793" t="str">
        <f>'Thong tin'!B4</f>
        <v>CTHADS Tỉnh Thái Bình</v>
      </c>
      <c r="R2" s="793"/>
      <c r="S2" s="793"/>
      <c r="T2" s="793"/>
    </row>
    <row r="3" spans="1:20" s="384" customFormat="1" ht="18" customHeight="1">
      <c r="A3" s="784" t="s">
        <v>227</v>
      </c>
      <c r="B3" s="784"/>
      <c r="C3" s="784"/>
      <c r="D3" s="784"/>
      <c r="E3" s="760" t="str">
        <f>'Thong tin'!B3</f>
        <v>8 tháng / năm 2016</v>
      </c>
      <c r="F3" s="760"/>
      <c r="G3" s="760"/>
      <c r="H3" s="760"/>
      <c r="I3" s="760"/>
      <c r="J3" s="760"/>
      <c r="K3" s="760"/>
      <c r="L3" s="760"/>
      <c r="M3" s="760"/>
      <c r="N3" s="760"/>
      <c r="O3" s="760"/>
      <c r="P3" s="760"/>
      <c r="Q3" s="419" t="s">
        <v>347</v>
      </c>
      <c r="R3" s="399"/>
      <c r="S3" s="390"/>
      <c r="T3" s="390"/>
    </row>
    <row r="4" spans="1:20" ht="14.25" customHeight="1">
      <c r="A4" s="400" t="s">
        <v>105</v>
      </c>
      <c r="B4" s="389"/>
      <c r="C4" s="389"/>
      <c r="D4" s="389"/>
      <c r="E4" s="389"/>
      <c r="F4" s="389"/>
      <c r="G4" s="389"/>
      <c r="H4" s="389"/>
      <c r="I4" s="389"/>
      <c r="J4" s="389"/>
      <c r="K4" s="389"/>
      <c r="L4" s="389"/>
      <c r="M4" s="389"/>
      <c r="N4" s="389"/>
      <c r="O4" s="405"/>
      <c r="P4" s="405"/>
      <c r="Q4" s="794" t="s">
        <v>289</v>
      </c>
      <c r="R4" s="794"/>
      <c r="S4" s="794"/>
      <c r="T4" s="794"/>
    </row>
    <row r="5" spans="1:20" s="384" customFormat="1" ht="21.75" customHeight="1" thickBot="1">
      <c r="A5" s="382"/>
      <c r="B5" s="21"/>
      <c r="C5" s="21"/>
      <c r="D5" s="382"/>
      <c r="E5" s="382"/>
      <c r="F5" s="382"/>
      <c r="G5" s="382"/>
      <c r="H5" s="382"/>
      <c r="I5" s="382"/>
      <c r="J5" s="382"/>
      <c r="K5" s="382"/>
      <c r="L5" s="382"/>
      <c r="M5" s="382"/>
      <c r="N5" s="382"/>
      <c r="O5" s="382"/>
      <c r="P5" s="382"/>
      <c r="Q5" s="799" t="s">
        <v>419</v>
      </c>
      <c r="R5" s="799"/>
      <c r="S5" s="799"/>
      <c r="T5" s="799"/>
    </row>
    <row r="6" spans="1:36" s="384" customFormat="1" ht="18.75" customHeight="1" thickTop="1">
      <c r="A6" s="786" t="s">
        <v>53</v>
      </c>
      <c r="B6" s="787"/>
      <c r="C6" s="789" t="s">
        <v>106</v>
      </c>
      <c r="D6" s="789"/>
      <c r="E6" s="789"/>
      <c r="F6" s="797" t="s">
        <v>97</v>
      </c>
      <c r="G6" s="797" t="s">
        <v>107</v>
      </c>
      <c r="H6" s="798" t="s">
        <v>98</v>
      </c>
      <c r="I6" s="798"/>
      <c r="J6" s="798"/>
      <c r="K6" s="798"/>
      <c r="L6" s="798"/>
      <c r="M6" s="798"/>
      <c r="N6" s="798"/>
      <c r="O6" s="798"/>
      <c r="P6" s="798"/>
      <c r="Q6" s="798"/>
      <c r="R6" s="798"/>
      <c r="S6" s="789" t="s">
        <v>231</v>
      </c>
      <c r="T6" s="795" t="s">
        <v>479</v>
      </c>
      <c r="U6" s="386"/>
      <c r="V6" s="386"/>
      <c r="W6" s="386"/>
      <c r="X6" s="386"/>
      <c r="Y6" s="386"/>
      <c r="Z6" s="386"/>
      <c r="AA6" s="386"/>
      <c r="AB6" s="386"/>
      <c r="AC6" s="386"/>
      <c r="AD6" s="386"/>
      <c r="AE6" s="386"/>
      <c r="AF6" s="386"/>
      <c r="AG6" s="386"/>
      <c r="AH6" s="386"/>
      <c r="AI6" s="386"/>
      <c r="AJ6" s="386"/>
    </row>
    <row r="7" spans="1:36" s="406" customFormat="1" ht="21" customHeight="1">
      <c r="A7" s="788"/>
      <c r="B7" s="770"/>
      <c r="C7" s="763" t="s">
        <v>42</v>
      </c>
      <c r="D7" s="766" t="s">
        <v>7</v>
      </c>
      <c r="E7" s="766"/>
      <c r="F7" s="761"/>
      <c r="G7" s="761"/>
      <c r="H7" s="761" t="s">
        <v>98</v>
      </c>
      <c r="I7" s="763" t="s">
        <v>99</v>
      </c>
      <c r="J7" s="763"/>
      <c r="K7" s="763"/>
      <c r="L7" s="763"/>
      <c r="M7" s="763"/>
      <c r="N7" s="763"/>
      <c r="O7" s="763"/>
      <c r="P7" s="763"/>
      <c r="Q7" s="763"/>
      <c r="R7" s="761" t="s">
        <v>108</v>
      </c>
      <c r="S7" s="763"/>
      <c r="T7" s="796"/>
      <c r="U7" s="390"/>
      <c r="V7" s="390"/>
      <c r="W7" s="390"/>
      <c r="X7" s="390"/>
      <c r="Y7" s="390"/>
      <c r="Z7" s="390"/>
      <c r="AA7" s="390"/>
      <c r="AB7" s="390"/>
      <c r="AC7" s="390"/>
      <c r="AD7" s="390"/>
      <c r="AE7" s="390"/>
      <c r="AF7" s="390"/>
      <c r="AG7" s="390"/>
      <c r="AH7" s="390"/>
      <c r="AI7" s="390"/>
      <c r="AJ7" s="390"/>
    </row>
    <row r="8" spans="1:36" s="384" customFormat="1" ht="21.75" customHeight="1">
      <c r="A8" s="788"/>
      <c r="B8" s="770"/>
      <c r="C8" s="763"/>
      <c r="D8" s="766" t="s">
        <v>109</v>
      </c>
      <c r="E8" s="766" t="s">
        <v>110</v>
      </c>
      <c r="F8" s="761"/>
      <c r="G8" s="761"/>
      <c r="H8" s="761"/>
      <c r="I8" s="761" t="s">
        <v>416</v>
      </c>
      <c r="J8" s="766" t="s">
        <v>7</v>
      </c>
      <c r="K8" s="766"/>
      <c r="L8" s="766"/>
      <c r="M8" s="766"/>
      <c r="N8" s="766"/>
      <c r="O8" s="766"/>
      <c r="P8" s="766"/>
      <c r="Q8" s="766"/>
      <c r="R8" s="761"/>
      <c r="S8" s="763"/>
      <c r="T8" s="796"/>
      <c r="U8" s="386"/>
      <c r="V8" s="386"/>
      <c r="W8" s="386"/>
      <c r="X8" s="386"/>
      <c r="Y8" s="386"/>
      <c r="Z8" s="386"/>
      <c r="AA8" s="386"/>
      <c r="AB8" s="386"/>
      <c r="AC8" s="386"/>
      <c r="AD8" s="386"/>
      <c r="AE8" s="386"/>
      <c r="AF8" s="386"/>
      <c r="AG8" s="386"/>
      <c r="AH8" s="386"/>
      <c r="AI8" s="386"/>
      <c r="AJ8" s="386"/>
    </row>
    <row r="9" spans="1:36" s="384" customFormat="1" ht="84" customHeight="1">
      <c r="A9" s="788"/>
      <c r="B9" s="770"/>
      <c r="C9" s="763"/>
      <c r="D9" s="766"/>
      <c r="E9" s="766"/>
      <c r="F9" s="761"/>
      <c r="G9" s="761"/>
      <c r="H9" s="761"/>
      <c r="I9" s="761"/>
      <c r="J9" s="394" t="s">
        <v>111</v>
      </c>
      <c r="K9" s="394" t="s">
        <v>112</v>
      </c>
      <c r="L9" s="394" t="s">
        <v>104</v>
      </c>
      <c r="M9" s="395" t="s">
        <v>100</v>
      </c>
      <c r="N9" s="395" t="s">
        <v>113</v>
      </c>
      <c r="O9" s="395" t="s">
        <v>101</v>
      </c>
      <c r="P9" s="395" t="s">
        <v>232</v>
      </c>
      <c r="Q9" s="395" t="s">
        <v>102</v>
      </c>
      <c r="R9" s="761"/>
      <c r="S9" s="763"/>
      <c r="T9" s="796"/>
      <c r="U9" s="386"/>
      <c r="V9" s="386"/>
      <c r="W9" s="386"/>
      <c r="X9" s="386"/>
      <c r="Y9" s="386"/>
      <c r="Z9" s="386"/>
      <c r="AA9" s="386"/>
      <c r="AB9" s="386"/>
      <c r="AC9" s="386"/>
      <c r="AD9" s="386"/>
      <c r="AE9" s="386"/>
      <c r="AF9" s="386"/>
      <c r="AG9" s="386"/>
      <c r="AH9" s="386"/>
      <c r="AI9" s="386"/>
      <c r="AJ9" s="386"/>
    </row>
    <row r="10" spans="1:20" s="384" customFormat="1" ht="17.25" customHeight="1">
      <c r="A10" s="790" t="s">
        <v>6</v>
      </c>
      <c r="B10" s="791"/>
      <c r="C10" s="402">
        <v>1</v>
      </c>
      <c r="D10" s="402">
        <v>2</v>
      </c>
      <c r="E10" s="402">
        <v>3</v>
      </c>
      <c r="F10" s="402">
        <v>4</v>
      </c>
      <c r="G10" s="402">
        <v>5</v>
      </c>
      <c r="H10" s="402">
        <v>6</v>
      </c>
      <c r="I10" s="402">
        <v>7</v>
      </c>
      <c r="J10" s="402">
        <v>8</v>
      </c>
      <c r="K10" s="402">
        <v>9</v>
      </c>
      <c r="L10" s="402" t="s">
        <v>79</v>
      </c>
      <c r="M10" s="402" t="s">
        <v>80</v>
      </c>
      <c r="N10" s="402" t="s">
        <v>81</v>
      </c>
      <c r="O10" s="402" t="s">
        <v>82</v>
      </c>
      <c r="P10" s="402" t="s">
        <v>83</v>
      </c>
      <c r="Q10" s="402" t="s">
        <v>234</v>
      </c>
      <c r="R10" s="402" t="s">
        <v>235</v>
      </c>
      <c r="S10" s="402" t="s">
        <v>236</v>
      </c>
      <c r="T10" s="403" t="s">
        <v>237</v>
      </c>
    </row>
    <row r="11" spans="1:20" s="429" customFormat="1" ht="18" customHeight="1">
      <c r="A11" s="774" t="s">
        <v>30</v>
      </c>
      <c r="B11" s="775"/>
      <c r="C11" s="435">
        <f aca="true" t="shared" si="0" ref="C11:C64">+D11+E11</f>
        <v>609695239</v>
      </c>
      <c r="D11" s="450">
        <f>+D12+D18</f>
        <v>464301121</v>
      </c>
      <c r="E11" s="450">
        <f aca="true" t="shared" si="1" ref="D11:R11">+E12+E18</f>
        <v>145394118</v>
      </c>
      <c r="F11" s="450">
        <f>+F12+F18</f>
        <v>4997106</v>
      </c>
      <c r="G11" s="450">
        <f t="shared" si="1"/>
        <v>0</v>
      </c>
      <c r="H11" s="435">
        <f>+I11+R11</f>
        <v>604698133</v>
      </c>
      <c r="I11" s="435">
        <f aca="true" t="shared" si="2" ref="I11:I64">+SUM(J11:Q11)</f>
        <v>478936166</v>
      </c>
      <c r="J11" s="450">
        <f t="shared" si="1"/>
        <v>32344490</v>
      </c>
      <c r="K11" s="450">
        <f t="shared" si="1"/>
        <v>2588475</v>
      </c>
      <c r="L11" s="450">
        <f t="shared" si="1"/>
        <v>0</v>
      </c>
      <c r="M11" s="450">
        <f t="shared" si="1"/>
        <v>166240071</v>
      </c>
      <c r="N11" s="450">
        <f t="shared" si="1"/>
        <v>8033094</v>
      </c>
      <c r="O11" s="450">
        <f t="shared" si="1"/>
        <v>76889102</v>
      </c>
      <c r="P11" s="450">
        <f t="shared" si="1"/>
        <v>0</v>
      </c>
      <c r="Q11" s="450">
        <f t="shared" si="1"/>
        <v>192840934</v>
      </c>
      <c r="R11" s="450">
        <f t="shared" si="1"/>
        <v>125761967</v>
      </c>
      <c r="S11" s="436">
        <f>+R11+Q11+P11+O11+N11+M11</f>
        <v>569765168</v>
      </c>
      <c r="T11" s="428">
        <f>+(K11+J11+L11)/I11</f>
        <v>0.07293866590145962</v>
      </c>
    </row>
    <row r="12" spans="1:20" s="429" customFormat="1" ht="18" customHeight="1">
      <c r="A12" s="430" t="s">
        <v>0</v>
      </c>
      <c r="B12" s="431" t="s">
        <v>76</v>
      </c>
      <c r="C12" s="435">
        <f t="shared" si="0"/>
        <v>341796544</v>
      </c>
      <c r="D12" s="432">
        <f>+SUM(D13:D17)</f>
        <v>328311809</v>
      </c>
      <c r="E12" s="432">
        <f aca="true" t="shared" si="3" ref="E12:Q12">+SUM(E13:E17)</f>
        <v>13484735</v>
      </c>
      <c r="F12" s="432">
        <f t="shared" si="3"/>
        <v>2619569</v>
      </c>
      <c r="G12" s="432">
        <f t="shared" si="3"/>
        <v>0</v>
      </c>
      <c r="H12" s="435">
        <f aca="true" t="shared" si="4" ref="H12:H64">+I12+R12</f>
        <v>339176975</v>
      </c>
      <c r="I12" s="435">
        <f t="shared" si="2"/>
        <v>272937695</v>
      </c>
      <c r="J12" s="432">
        <f t="shared" si="3"/>
        <v>3227221</v>
      </c>
      <c r="K12" s="432">
        <f t="shared" si="3"/>
        <v>2200</v>
      </c>
      <c r="L12" s="432">
        <f t="shared" si="3"/>
        <v>0</v>
      </c>
      <c r="M12" s="432">
        <f t="shared" si="3"/>
        <v>34339656</v>
      </c>
      <c r="N12" s="432">
        <f t="shared" si="3"/>
        <v>6874824</v>
      </c>
      <c r="O12" s="432">
        <f t="shared" si="3"/>
        <v>71543795</v>
      </c>
      <c r="P12" s="432">
        <f t="shared" si="3"/>
        <v>0</v>
      </c>
      <c r="Q12" s="432">
        <f t="shared" si="3"/>
        <v>156949999</v>
      </c>
      <c r="R12" s="432">
        <f>+SUM(R13:R17)</f>
        <v>66239280</v>
      </c>
      <c r="S12" s="436">
        <f aca="true" t="shared" si="5" ref="S12:S64">+R12+Q12+P12+O12+N12+M12</f>
        <v>335947554</v>
      </c>
      <c r="T12" s="428">
        <f aca="true" t="shared" si="6" ref="T12:T64">+(K12+J12+L12)/I12</f>
        <v>0.011832081310718185</v>
      </c>
    </row>
    <row r="13" spans="1:20" s="429" customFormat="1" ht="18" customHeight="1">
      <c r="A13" s="451">
        <v>1</v>
      </c>
      <c r="B13" s="434" t="s">
        <v>425</v>
      </c>
      <c r="C13" s="435">
        <f t="shared" si="0"/>
        <v>2403548</v>
      </c>
      <c r="D13" s="435">
        <v>590356</v>
      </c>
      <c r="E13" s="435">
        <v>1813192</v>
      </c>
      <c r="F13" s="435">
        <v>1662109</v>
      </c>
      <c r="G13" s="435">
        <v>0</v>
      </c>
      <c r="H13" s="435">
        <f t="shared" si="4"/>
        <v>741439</v>
      </c>
      <c r="I13" s="435">
        <f t="shared" si="2"/>
        <v>213538</v>
      </c>
      <c r="J13" s="435">
        <v>162403</v>
      </c>
      <c r="K13" s="435">
        <v>0</v>
      </c>
      <c r="L13" s="435">
        <v>0</v>
      </c>
      <c r="M13" s="435">
        <v>51134</v>
      </c>
      <c r="N13" s="435">
        <v>0</v>
      </c>
      <c r="O13" s="435">
        <v>0</v>
      </c>
      <c r="P13" s="435">
        <v>0</v>
      </c>
      <c r="Q13" s="435">
        <v>1</v>
      </c>
      <c r="R13" s="436">
        <v>527901</v>
      </c>
      <c r="S13" s="436">
        <f t="shared" si="5"/>
        <v>579036</v>
      </c>
      <c r="T13" s="428">
        <f t="shared" si="6"/>
        <v>0.7605344247862207</v>
      </c>
    </row>
    <row r="14" spans="1:20" s="429" customFormat="1" ht="18" customHeight="1">
      <c r="A14" s="451">
        <v>2</v>
      </c>
      <c r="B14" s="434" t="s">
        <v>426</v>
      </c>
      <c r="C14" s="435">
        <f t="shared" si="0"/>
        <v>158301996</v>
      </c>
      <c r="D14" s="435">
        <v>157712423</v>
      </c>
      <c r="E14" s="435">
        <v>589573</v>
      </c>
      <c r="F14" s="435">
        <v>384657</v>
      </c>
      <c r="G14" s="435">
        <v>0</v>
      </c>
      <c r="H14" s="435">
        <f t="shared" si="4"/>
        <v>157917339</v>
      </c>
      <c r="I14" s="435">
        <f t="shared" si="2"/>
        <v>156855953</v>
      </c>
      <c r="J14" s="435">
        <v>244556</v>
      </c>
      <c r="K14" s="435">
        <v>2200</v>
      </c>
      <c r="L14" s="435">
        <v>0</v>
      </c>
      <c r="M14" s="435">
        <v>2906</v>
      </c>
      <c r="N14" s="435">
        <v>0</v>
      </c>
      <c r="O14" s="435">
        <v>0</v>
      </c>
      <c r="P14" s="435">
        <v>0</v>
      </c>
      <c r="Q14" s="435">
        <v>156606291</v>
      </c>
      <c r="R14" s="436">
        <v>1061386</v>
      </c>
      <c r="S14" s="436">
        <f t="shared" si="5"/>
        <v>157670583</v>
      </c>
      <c r="T14" s="428">
        <f t="shared" si="6"/>
        <v>0.0015731376162688578</v>
      </c>
    </row>
    <row r="15" spans="1:20" s="429" customFormat="1" ht="18" customHeight="1">
      <c r="A15" s="451">
        <v>3</v>
      </c>
      <c r="B15" s="434" t="s">
        <v>427</v>
      </c>
      <c r="C15" s="435">
        <f t="shared" si="0"/>
        <v>99509493</v>
      </c>
      <c r="D15" s="435">
        <v>89730084</v>
      </c>
      <c r="E15" s="435">
        <v>9779409</v>
      </c>
      <c r="F15" s="435">
        <v>562603</v>
      </c>
      <c r="G15" s="435">
        <v>0</v>
      </c>
      <c r="H15" s="435">
        <f t="shared" si="4"/>
        <v>98946890</v>
      </c>
      <c r="I15" s="435">
        <f t="shared" si="2"/>
        <v>35498109</v>
      </c>
      <c r="J15" s="435">
        <v>1978558</v>
      </c>
      <c r="K15" s="435">
        <v>0</v>
      </c>
      <c r="L15" s="435">
        <v>0</v>
      </c>
      <c r="M15" s="435">
        <v>33469151</v>
      </c>
      <c r="N15" s="435">
        <v>0</v>
      </c>
      <c r="O15" s="435">
        <v>50400</v>
      </c>
      <c r="P15" s="435">
        <v>0</v>
      </c>
      <c r="Q15" s="435">
        <v>0</v>
      </c>
      <c r="R15" s="436">
        <v>63448781</v>
      </c>
      <c r="S15" s="436">
        <f t="shared" si="5"/>
        <v>96968332</v>
      </c>
      <c r="T15" s="428">
        <f t="shared" si="6"/>
        <v>0.05573699714539724</v>
      </c>
    </row>
    <row r="16" spans="1:20" s="429" customFormat="1" ht="18" customHeight="1">
      <c r="A16" s="451">
        <v>4</v>
      </c>
      <c r="B16" s="434" t="s">
        <v>428</v>
      </c>
      <c r="C16" s="435">
        <f t="shared" si="0"/>
        <v>79168425</v>
      </c>
      <c r="D16" s="435">
        <v>78490237</v>
      </c>
      <c r="E16" s="435">
        <v>678188</v>
      </c>
      <c r="F16" s="435">
        <v>0</v>
      </c>
      <c r="G16" s="435">
        <v>0</v>
      </c>
      <c r="H16" s="435">
        <f t="shared" si="4"/>
        <v>79168425</v>
      </c>
      <c r="I16" s="435">
        <f t="shared" si="2"/>
        <v>78253019</v>
      </c>
      <c r="J16" s="435">
        <v>314129</v>
      </c>
      <c r="K16" s="435">
        <v>0</v>
      </c>
      <c r="L16" s="435">
        <v>0</v>
      </c>
      <c r="M16" s="435">
        <v>621135</v>
      </c>
      <c r="N16" s="435">
        <v>5824360</v>
      </c>
      <c r="O16" s="435">
        <v>71493395</v>
      </c>
      <c r="P16" s="435"/>
      <c r="Q16" s="435">
        <v>0</v>
      </c>
      <c r="R16" s="436">
        <v>915406</v>
      </c>
      <c r="S16" s="436">
        <f t="shared" si="5"/>
        <v>78854296</v>
      </c>
      <c r="T16" s="428">
        <f t="shared" si="6"/>
        <v>0.004014273238454864</v>
      </c>
    </row>
    <row r="17" spans="1:20" s="429" customFormat="1" ht="18" customHeight="1">
      <c r="A17" s="451">
        <v>5</v>
      </c>
      <c r="B17" s="434" t="s">
        <v>429</v>
      </c>
      <c r="C17" s="435">
        <f t="shared" si="0"/>
        <v>2413082</v>
      </c>
      <c r="D17" s="435">
        <v>1788709</v>
      </c>
      <c r="E17" s="435">
        <v>624373</v>
      </c>
      <c r="F17" s="435">
        <v>10200</v>
      </c>
      <c r="G17" s="435">
        <v>0</v>
      </c>
      <c r="H17" s="435">
        <f t="shared" si="4"/>
        <v>2402882</v>
      </c>
      <c r="I17" s="435">
        <f t="shared" si="2"/>
        <v>2117076</v>
      </c>
      <c r="J17" s="435">
        <v>527575</v>
      </c>
      <c r="K17" s="435">
        <v>0</v>
      </c>
      <c r="L17" s="435">
        <v>0</v>
      </c>
      <c r="M17" s="435">
        <v>195330</v>
      </c>
      <c r="N17" s="435">
        <v>1050464</v>
      </c>
      <c r="O17" s="435">
        <v>0</v>
      </c>
      <c r="P17" s="435">
        <v>0</v>
      </c>
      <c r="Q17" s="435">
        <v>343707</v>
      </c>
      <c r="R17" s="436">
        <v>285806</v>
      </c>
      <c r="S17" s="436">
        <f t="shared" si="5"/>
        <v>1875307</v>
      </c>
      <c r="T17" s="428">
        <f t="shared" si="6"/>
        <v>0.24919983977901597</v>
      </c>
    </row>
    <row r="18" spans="1:20" s="429" customFormat="1" ht="18" customHeight="1">
      <c r="A18" s="430" t="s">
        <v>1</v>
      </c>
      <c r="B18" s="431" t="s">
        <v>17</v>
      </c>
      <c r="C18" s="435">
        <f t="shared" si="0"/>
        <v>267898695</v>
      </c>
      <c r="D18" s="432">
        <f aca="true" t="shared" si="7" ref="D18:R18">+D19+D27+D32+D37+D43+D49+D55+D60</f>
        <v>135989312</v>
      </c>
      <c r="E18" s="432">
        <f t="shared" si="7"/>
        <v>131909383</v>
      </c>
      <c r="F18" s="432">
        <f t="shared" si="7"/>
        <v>2377537</v>
      </c>
      <c r="G18" s="432">
        <f t="shared" si="7"/>
        <v>0</v>
      </c>
      <c r="H18" s="435">
        <f t="shared" si="4"/>
        <v>265521158</v>
      </c>
      <c r="I18" s="435">
        <f t="shared" si="2"/>
        <v>205998471</v>
      </c>
      <c r="J18" s="432">
        <f t="shared" si="7"/>
        <v>29117269</v>
      </c>
      <c r="K18" s="432">
        <f t="shared" si="7"/>
        <v>2586275</v>
      </c>
      <c r="L18" s="432">
        <f t="shared" si="7"/>
        <v>0</v>
      </c>
      <c r="M18" s="432">
        <f t="shared" si="7"/>
        <v>131900415</v>
      </c>
      <c r="N18" s="432">
        <f t="shared" si="7"/>
        <v>1158270</v>
      </c>
      <c r="O18" s="432">
        <f t="shared" si="7"/>
        <v>5345307</v>
      </c>
      <c r="P18" s="432">
        <f t="shared" si="7"/>
        <v>0</v>
      </c>
      <c r="Q18" s="432">
        <f t="shared" si="7"/>
        <v>35890935</v>
      </c>
      <c r="R18" s="432">
        <f t="shared" si="7"/>
        <v>59522687</v>
      </c>
      <c r="S18" s="436">
        <f t="shared" si="5"/>
        <v>233817614</v>
      </c>
      <c r="T18" s="428">
        <f t="shared" si="6"/>
        <v>0.1539018413393952</v>
      </c>
    </row>
    <row r="19" spans="1:20" s="439" customFormat="1" ht="18" customHeight="1">
      <c r="A19" s="437">
        <v>1</v>
      </c>
      <c r="B19" s="438" t="s">
        <v>430</v>
      </c>
      <c r="C19" s="435">
        <f t="shared" si="0"/>
        <v>96544480</v>
      </c>
      <c r="D19" s="435">
        <f aca="true" t="shared" si="8" ref="D19:R19">+SUM(D20:D26)</f>
        <v>89573126</v>
      </c>
      <c r="E19" s="435">
        <f t="shared" si="8"/>
        <v>6971354</v>
      </c>
      <c r="F19" s="435">
        <f t="shared" si="8"/>
        <v>145485</v>
      </c>
      <c r="G19" s="435">
        <f t="shared" si="8"/>
        <v>0</v>
      </c>
      <c r="H19" s="435">
        <f t="shared" si="4"/>
        <v>96398995</v>
      </c>
      <c r="I19" s="435">
        <f t="shared" si="2"/>
        <v>91269022</v>
      </c>
      <c r="J19" s="435">
        <f t="shared" si="8"/>
        <v>2373435</v>
      </c>
      <c r="K19" s="435">
        <f t="shared" si="8"/>
        <v>1329492</v>
      </c>
      <c r="L19" s="435">
        <f t="shared" si="8"/>
        <v>0</v>
      </c>
      <c r="M19" s="435">
        <f t="shared" si="8"/>
        <v>51163812</v>
      </c>
      <c r="N19" s="435">
        <f t="shared" si="8"/>
        <v>15980</v>
      </c>
      <c r="O19" s="435">
        <f t="shared" si="8"/>
        <v>4710058</v>
      </c>
      <c r="P19" s="435">
        <f t="shared" si="8"/>
        <v>0</v>
      </c>
      <c r="Q19" s="435">
        <f t="shared" si="8"/>
        <v>31676245</v>
      </c>
      <c r="R19" s="435">
        <f t="shared" si="8"/>
        <v>5129973</v>
      </c>
      <c r="S19" s="436">
        <f t="shared" si="5"/>
        <v>92696068</v>
      </c>
      <c r="T19" s="428">
        <f t="shared" si="6"/>
        <v>0.040571564358386575</v>
      </c>
    </row>
    <row r="20" spans="1:20" s="443" customFormat="1" ht="18" customHeight="1">
      <c r="A20" s="440">
        <v>1</v>
      </c>
      <c r="B20" s="441" t="s">
        <v>431</v>
      </c>
      <c r="C20" s="435">
        <f t="shared" si="0"/>
        <v>1080489</v>
      </c>
      <c r="D20" s="442">
        <v>680359</v>
      </c>
      <c r="E20" s="442">
        <v>400130</v>
      </c>
      <c r="F20" s="442">
        <v>15125</v>
      </c>
      <c r="G20" s="442">
        <v>0</v>
      </c>
      <c r="H20" s="435">
        <f t="shared" si="4"/>
        <v>1065364</v>
      </c>
      <c r="I20" s="435">
        <f t="shared" si="2"/>
        <v>719313</v>
      </c>
      <c r="J20" s="442">
        <v>222208</v>
      </c>
      <c r="K20" s="442">
        <v>0</v>
      </c>
      <c r="L20" s="442">
        <v>0</v>
      </c>
      <c r="M20" s="442">
        <v>451005</v>
      </c>
      <c r="N20" s="442">
        <v>0</v>
      </c>
      <c r="O20" s="442">
        <v>46100</v>
      </c>
      <c r="P20" s="442">
        <v>0</v>
      </c>
      <c r="Q20" s="442">
        <v>0</v>
      </c>
      <c r="R20" s="436">
        <v>346051</v>
      </c>
      <c r="S20" s="436">
        <f t="shared" si="5"/>
        <v>843156</v>
      </c>
      <c r="T20" s="428">
        <f t="shared" si="6"/>
        <v>0.3089169805077901</v>
      </c>
    </row>
    <row r="21" spans="1:20" s="443" customFormat="1" ht="18" customHeight="1">
      <c r="A21" s="440">
        <v>2</v>
      </c>
      <c r="B21" s="441" t="s">
        <v>432</v>
      </c>
      <c r="C21" s="435">
        <f t="shared" si="0"/>
        <v>35173619</v>
      </c>
      <c r="D21" s="442">
        <v>34985373</v>
      </c>
      <c r="E21" s="442">
        <v>188246</v>
      </c>
      <c r="F21" s="442">
        <v>0</v>
      </c>
      <c r="G21" s="442">
        <v>0</v>
      </c>
      <c r="H21" s="435">
        <f t="shared" si="4"/>
        <v>35173619</v>
      </c>
      <c r="I21" s="435">
        <f t="shared" si="2"/>
        <v>34698513</v>
      </c>
      <c r="J21" s="442">
        <v>112879</v>
      </c>
      <c r="K21" s="442">
        <v>0</v>
      </c>
      <c r="L21" s="442">
        <v>0</v>
      </c>
      <c r="M21" s="442">
        <v>30349558</v>
      </c>
      <c r="N21" s="442">
        <v>0</v>
      </c>
      <c r="O21" s="442">
        <v>0</v>
      </c>
      <c r="P21" s="442">
        <v>0</v>
      </c>
      <c r="Q21" s="442">
        <v>4236076</v>
      </c>
      <c r="R21" s="436">
        <v>475106</v>
      </c>
      <c r="S21" s="436">
        <f t="shared" si="5"/>
        <v>35060740</v>
      </c>
      <c r="T21" s="428">
        <f t="shared" si="6"/>
        <v>0.0032531365248994965</v>
      </c>
    </row>
    <row r="22" spans="1:20" s="443" customFormat="1" ht="18" customHeight="1">
      <c r="A22" s="440">
        <v>3</v>
      </c>
      <c r="B22" s="441" t="s">
        <v>433</v>
      </c>
      <c r="C22" s="435">
        <f t="shared" si="0"/>
        <v>9161029</v>
      </c>
      <c r="D22" s="442">
        <v>6698351</v>
      </c>
      <c r="E22" s="442">
        <v>2462678</v>
      </c>
      <c r="F22" s="442">
        <v>21600</v>
      </c>
      <c r="G22" s="442">
        <v>0</v>
      </c>
      <c r="H22" s="435">
        <f t="shared" si="4"/>
        <v>9139429</v>
      </c>
      <c r="I22" s="435">
        <f t="shared" si="2"/>
        <v>8858905</v>
      </c>
      <c r="J22" s="442">
        <v>1258018</v>
      </c>
      <c r="K22" s="442">
        <v>0</v>
      </c>
      <c r="L22" s="442">
        <v>0</v>
      </c>
      <c r="M22" s="442">
        <v>2936929</v>
      </c>
      <c r="N22" s="442">
        <v>0</v>
      </c>
      <c r="O22" s="442">
        <v>4663958</v>
      </c>
      <c r="P22" s="442">
        <v>0</v>
      </c>
      <c r="Q22" s="442">
        <v>0</v>
      </c>
      <c r="R22" s="436">
        <v>280524</v>
      </c>
      <c r="S22" s="436">
        <f t="shared" si="5"/>
        <v>7881411</v>
      </c>
      <c r="T22" s="428">
        <f t="shared" si="6"/>
        <v>0.1420060379922801</v>
      </c>
    </row>
    <row r="23" spans="1:20" s="443" customFormat="1" ht="18" customHeight="1">
      <c r="A23" s="440">
        <v>4</v>
      </c>
      <c r="B23" s="441" t="s">
        <v>434</v>
      </c>
      <c r="C23" s="435">
        <f t="shared" si="0"/>
        <v>34666529</v>
      </c>
      <c r="D23" s="442">
        <v>32143064</v>
      </c>
      <c r="E23" s="442">
        <v>2523465</v>
      </c>
      <c r="F23" s="442">
        <v>0</v>
      </c>
      <c r="G23" s="442">
        <v>0</v>
      </c>
      <c r="H23" s="435">
        <f t="shared" si="4"/>
        <v>34666529</v>
      </c>
      <c r="I23" s="435">
        <f t="shared" si="2"/>
        <v>33457798</v>
      </c>
      <c r="J23" s="442">
        <v>328698</v>
      </c>
      <c r="K23" s="442">
        <v>1329492</v>
      </c>
      <c r="L23" s="442">
        <v>0</v>
      </c>
      <c r="M23" s="442">
        <v>4952528</v>
      </c>
      <c r="N23" s="442">
        <v>0</v>
      </c>
      <c r="O23" s="442">
        <v>0</v>
      </c>
      <c r="P23" s="442">
        <v>0</v>
      </c>
      <c r="Q23" s="442">
        <v>26847080</v>
      </c>
      <c r="R23" s="436">
        <v>1208731</v>
      </c>
      <c r="S23" s="436">
        <f t="shared" si="5"/>
        <v>33008339</v>
      </c>
      <c r="T23" s="428">
        <f t="shared" si="6"/>
        <v>0.049560643530694996</v>
      </c>
    </row>
    <row r="24" spans="1:20" s="443" customFormat="1" ht="18" customHeight="1">
      <c r="A24" s="440">
        <v>5</v>
      </c>
      <c r="B24" s="441" t="s">
        <v>435</v>
      </c>
      <c r="C24" s="435">
        <f t="shared" si="0"/>
        <v>10480877</v>
      </c>
      <c r="D24" s="442">
        <v>9945804</v>
      </c>
      <c r="E24" s="442">
        <v>535073</v>
      </c>
      <c r="F24" s="442">
        <v>10600</v>
      </c>
      <c r="G24" s="442">
        <v>0</v>
      </c>
      <c r="H24" s="435">
        <f t="shared" si="4"/>
        <v>10470277</v>
      </c>
      <c r="I24" s="435">
        <f t="shared" si="2"/>
        <v>9725631</v>
      </c>
      <c r="J24" s="442">
        <v>103341</v>
      </c>
      <c r="K24" s="442">
        <v>0</v>
      </c>
      <c r="L24" s="442">
        <v>0</v>
      </c>
      <c r="M24" s="442">
        <v>9580090</v>
      </c>
      <c r="N24" s="442">
        <v>0</v>
      </c>
      <c r="O24" s="442">
        <v>0</v>
      </c>
      <c r="P24" s="442">
        <v>0</v>
      </c>
      <c r="Q24" s="442">
        <v>42200</v>
      </c>
      <c r="R24" s="436">
        <v>744646</v>
      </c>
      <c r="S24" s="436">
        <f t="shared" si="5"/>
        <v>10366936</v>
      </c>
      <c r="T24" s="428">
        <f t="shared" si="6"/>
        <v>0.010625634470400944</v>
      </c>
    </row>
    <row r="25" spans="1:20" s="443" customFormat="1" ht="18" customHeight="1">
      <c r="A25" s="440">
        <v>6</v>
      </c>
      <c r="B25" s="441" t="s">
        <v>436</v>
      </c>
      <c r="C25" s="435">
        <f t="shared" si="0"/>
        <v>2166249</v>
      </c>
      <c r="D25" s="442">
        <v>1668856</v>
      </c>
      <c r="E25" s="442">
        <v>497393</v>
      </c>
      <c r="F25" s="442">
        <v>4360</v>
      </c>
      <c r="G25" s="442">
        <v>0</v>
      </c>
      <c r="H25" s="435">
        <f t="shared" si="4"/>
        <v>2161889</v>
      </c>
      <c r="I25" s="435">
        <f t="shared" si="2"/>
        <v>1993285</v>
      </c>
      <c r="J25" s="442">
        <v>176303</v>
      </c>
      <c r="K25" s="442">
        <v>0</v>
      </c>
      <c r="L25" s="442">
        <v>0</v>
      </c>
      <c r="M25" s="442">
        <v>1816982</v>
      </c>
      <c r="N25" s="442">
        <v>0</v>
      </c>
      <c r="O25" s="442">
        <v>0</v>
      </c>
      <c r="P25" s="442">
        <v>0</v>
      </c>
      <c r="Q25" s="442">
        <v>0</v>
      </c>
      <c r="R25" s="436">
        <v>168604</v>
      </c>
      <c r="S25" s="436">
        <f t="shared" si="5"/>
        <v>1985586</v>
      </c>
      <c r="T25" s="428">
        <f t="shared" si="6"/>
        <v>0.08844846572366721</v>
      </c>
    </row>
    <row r="26" spans="1:20" s="443" customFormat="1" ht="18" customHeight="1">
      <c r="A26" s="440">
        <v>7</v>
      </c>
      <c r="B26" s="441" t="s">
        <v>437</v>
      </c>
      <c r="C26" s="435">
        <f t="shared" si="0"/>
        <v>3815688</v>
      </c>
      <c r="D26" s="442">
        <v>3451319</v>
      </c>
      <c r="E26" s="442">
        <v>364369</v>
      </c>
      <c r="F26" s="442">
        <v>93800</v>
      </c>
      <c r="G26" s="442">
        <v>0</v>
      </c>
      <c r="H26" s="435">
        <f t="shared" si="4"/>
        <v>3721888</v>
      </c>
      <c r="I26" s="435">
        <f t="shared" si="2"/>
        <v>1815577</v>
      </c>
      <c r="J26" s="442">
        <v>171988</v>
      </c>
      <c r="K26" s="442">
        <v>0</v>
      </c>
      <c r="L26" s="442">
        <v>0</v>
      </c>
      <c r="M26" s="442">
        <v>1076720</v>
      </c>
      <c r="N26" s="442">
        <v>15980</v>
      </c>
      <c r="O26" s="442">
        <v>0</v>
      </c>
      <c r="P26" s="442">
        <v>0</v>
      </c>
      <c r="Q26" s="442">
        <v>550889</v>
      </c>
      <c r="R26" s="436">
        <v>1906311</v>
      </c>
      <c r="S26" s="436">
        <f t="shared" si="5"/>
        <v>3549900</v>
      </c>
      <c r="T26" s="428">
        <f t="shared" si="6"/>
        <v>0.09472911366469172</v>
      </c>
    </row>
    <row r="27" spans="1:20" s="439" customFormat="1" ht="18" customHeight="1">
      <c r="A27" s="437">
        <v>2</v>
      </c>
      <c r="B27" s="438" t="s">
        <v>438</v>
      </c>
      <c r="C27" s="435">
        <f t="shared" si="0"/>
        <v>23499457</v>
      </c>
      <c r="D27" s="435">
        <f aca="true" t="shared" si="9" ref="D27:R27">+SUM(D28:D31)</f>
        <v>5236774</v>
      </c>
      <c r="E27" s="435">
        <f t="shared" si="9"/>
        <v>18262683</v>
      </c>
      <c r="F27" s="435">
        <f t="shared" si="9"/>
        <v>2126689</v>
      </c>
      <c r="G27" s="435">
        <f t="shared" si="9"/>
        <v>0</v>
      </c>
      <c r="H27" s="435">
        <f t="shared" si="4"/>
        <v>21372768</v>
      </c>
      <c r="I27" s="435">
        <f t="shared" si="2"/>
        <v>20442845</v>
      </c>
      <c r="J27" s="435">
        <f t="shared" si="9"/>
        <v>913965</v>
      </c>
      <c r="K27" s="435">
        <f t="shared" si="9"/>
        <v>923895</v>
      </c>
      <c r="L27" s="435">
        <f t="shared" si="9"/>
        <v>0</v>
      </c>
      <c r="M27" s="435">
        <f t="shared" si="9"/>
        <v>18452098</v>
      </c>
      <c r="N27" s="435">
        <f t="shared" si="9"/>
        <v>0</v>
      </c>
      <c r="O27" s="435">
        <f t="shared" si="9"/>
        <v>0</v>
      </c>
      <c r="P27" s="435">
        <f t="shared" si="9"/>
        <v>0</v>
      </c>
      <c r="Q27" s="435">
        <f t="shared" si="9"/>
        <v>152887</v>
      </c>
      <c r="R27" s="435">
        <f t="shared" si="9"/>
        <v>929923</v>
      </c>
      <c r="S27" s="436">
        <f t="shared" si="5"/>
        <v>19534908</v>
      </c>
      <c r="T27" s="428">
        <f t="shared" si="6"/>
        <v>0.08990235948078655</v>
      </c>
    </row>
    <row r="28" spans="1:20" s="443" customFormat="1" ht="18" customHeight="1">
      <c r="A28" s="440">
        <v>1</v>
      </c>
      <c r="B28" s="441" t="s">
        <v>439</v>
      </c>
      <c r="C28" s="435">
        <f t="shared" si="0"/>
        <v>3611021</v>
      </c>
      <c r="D28" s="442">
        <v>1818449</v>
      </c>
      <c r="E28" s="442">
        <v>1792572</v>
      </c>
      <c r="F28" s="442">
        <v>0</v>
      </c>
      <c r="G28" s="442"/>
      <c r="H28" s="435">
        <f t="shared" si="4"/>
        <v>3611021</v>
      </c>
      <c r="I28" s="435">
        <f t="shared" si="2"/>
        <v>3403763</v>
      </c>
      <c r="J28" s="442">
        <v>222295</v>
      </c>
      <c r="K28" s="442">
        <v>916695</v>
      </c>
      <c r="L28" s="442">
        <v>0</v>
      </c>
      <c r="M28" s="442">
        <v>2264773</v>
      </c>
      <c r="N28" s="442">
        <v>0</v>
      </c>
      <c r="O28" s="442">
        <v>0</v>
      </c>
      <c r="P28" s="442">
        <v>0</v>
      </c>
      <c r="Q28" s="442">
        <v>0</v>
      </c>
      <c r="R28" s="436">
        <v>207258</v>
      </c>
      <c r="S28" s="436">
        <f t="shared" si="5"/>
        <v>2472031</v>
      </c>
      <c r="T28" s="428">
        <f t="shared" si="6"/>
        <v>0.3346267057959088</v>
      </c>
    </row>
    <row r="29" spans="1:20" s="443" customFormat="1" ht="18" customHeight="1">
      <c r="A29" s="440">
        <v>2</v>
      </c>
      <c r="B29" s="441" t="s">
        <v>477</v>
      </c>
      <c r="C29" s="435">
        <f t="shared" si="0"/>
        <v>2852490</v>
      </c>
      <c r="D29" s="442">
        <v>2462244</v>
      </c>
      <c r="E29" s="442">
        <v>390246</v>
      </c>
      <c r="F29" s="442">
        <v>1954977</v>
      </c>
      <c r="G29" s="442"/>
      <c r="H29" s="435">
        <f t="shared" si="4"/>
        <v>897513</v>
      </c>
      <c r="I29" s="435">
        <f t="shared" si="2"/>
        <v>706800</v>
      </c>
      <c r="J29" s="442">
        <v>179003</v>
      </c>
      <c r="K29" s="442">
        <v>0</v>
      </c>
      <c r="L29" s="442">
        <v>0</v>
      </c>
      <c r="M29" s="442">
        <v>374910</v>
      </c>
      <c r="N29" s="442">
        <v>0</v>
      </c>
      <c r="O29" s="442">
        <v>0</v>
      </c>
      <c r="P29" s="442">
        <v>0</v>
      </c>
      <c r="Q29" s="442">
        <v>152887</v>
      </c>
      <c r="R29" s="436">
        <v>190713</v>
      </c>
      <c r="S29" s="436">
        <f t="shared" si="5"/>
        <v>718510</v>
      </c>
      <c r="T29" s="428">
        <f t="shared" si="6"/>
        <v>0.25325834748160725</v>
      </c>
    </row>
    <row r="30" spans="1:20" s="443" customFormat="1" ht="18" customHeight="1">
      <c r="A30" s="440">
        <v>3</v>
      </c>
      <c r="B30" s="441" t="s">
        <v>440</v>
      </c>
      <c r="C30" s="435">
        <f t="shared" si="0"/>
        <v>1214766</v>
      </c>
      <c r="D30" s="442">
        <v>530785</v>
      </c>
      <c r="E30" s="442">
        <v>683981</v>
      </c>
      <c r="F30" s="442">
        <v>90510</v>
      </c>
      <c r="G30" s="442"/>
      <c r="H30" s="435">
        <f t="shared" si="4"/>
        <v>1124256</v>
      </c>
      <c r="I30" s="435">
        <f t="shared" si="2"/>
        <v>905401</v>
      </c>
      <c r="J30" s="442">
        <v>403722</v>
      </c>
      <c r="K30" s="442">
        <v>0</v>
      </c>
      <c r="L30" s="442">
        <v>0</v>
      </c>
      <c r="M30" s="442">
        <v>501679</v>
      </c>
      <c r="N30" s="442">
        <v>0</v>
      </c>
      <c r="O30" s="442">
        <v>0</v>
      </c>
      <c r="P30" s="442">
        <v>0</v>
      </c>
      <c r="Q30" s="442">
        <v>0</v>
      </c>
      <c r="R30" s="436">
        <v>218855</v>
      </c>
      <c r="S30" s="436">
        <f t="shared" si="5"/>
        <v>720534</v>
      </c>
      <c r="T30" s="428">
        <f t="shared" si="6"/>
        <v>0.44590408007059856</v>
      </c>
    </row>
    <row r="31" spans="1:20" s="443" customFormat="1" ht="18" customHeight="1">
      <c r="A31" s="440">
        <v>4</v>
      </c>
      <c r="B31" s="441" t="s">
        <v>478</v>
      </c>
      <c r="C31" s="435">
        <f t="shared" si="0"/>
        <v>15821180</v>
      </c>
      <c r="D31" s="442">
        <v>425296</v>
      </c>
      <c r="E31" s="442">
        <v>15395884</v>
      </c>
      <c r="F31" s="442">
        <v>81202</v>
      </c>
      <c r="G31" s="442"/>
      <c r="H31" s="435">
        <f t="shared" si="4"/>
        <v>15739978</v>
      </c>
      <c r="I31" s="435">
        <f t="shared" si="2"/>
        <v>15426881</v>
      </c>
      <c r="J31" s="442">
        <v>108945</v>
      </c>
      <c r="K31" s="442">
        <v>7200</v>
      </c>
      <c r="L31" s="442">
        <v>0</v>
      </c>
      <c r="M31" s="442">
        <v>15310736</v>
      </c>
      <c r="N31" s="442">
        <v>0</v>
      </c>
      <c r="O31" s="442">
        <v>0</v>
      </c>
      <c r="P31" s="442">
        <v>0</v>
      </c>
      <c r="Q31" s="442">
        <v>0</v>
      </c>
      <c r="R31" s="436">
        <v>313097</v>
      </c>
      <c r="S31" s="436">
        <f t="shared" si="5"/>
        <v>15623833</v>
      </c>
      <c r="T31" s="428">
        <f t="shared" si="6"/>
        <v>0.007528741551840583</v>
      </c>
    </row>
    <row r="32" spans="1:20" s="439" customFormat="1" ht="18" customHeight="1">
      <c r="A32" s="437">
        <v>3</v>
      </c>
      <c r="B32" s="438" t="s">
        <v>441</v>
      </c>
      <c r="C32" s="435">
        <f t="shared" si="0"/>
        <v>7602126</v>
      </c>
      <c r="D32" s="435">
        <f aca="true" t="shared" si="10" ref="D32:R32">+SUM(D33:D36)</f>
        <v>3186540</v>
      </c>
      <c r="E32" s="435">
        <f t="shared" si="10"/>
        <v>4415586</v>
      </c>
      <c r="F32" s="435">
        <f t="shared" si="10"/>
        <v>59433</v>
      </c>
      <c r="G32" s="435">
        <f t="shared" si="10"/>
        <v>0</v>
      </c>
      <c r="H32" s="435">
        <f t="shared" si="4"/>
        <v>7542693</v>
      </c>
      <c r="I32" s="435">
        <f t="shared" si="2"/>
        <v>6009401</v>
      </c>
      <c r="J32" s="435">
        <f t="shared" si="10"/>
        <v>400892</v>
      </c>
      <c r="K32" s="435">
        <f t="shared" si="10"/>
        <v>42774</v>
      </c>
      <c r="L32" s="435">
        <f t="shared" si="10"/>
        <v>0</v>
      </c>
      <c r="M32" s="435">
        <f t="shared" si="10"/>
        <v>5565735</v>
      </c>
      <c r="N32" s="435">
        <f t="shared" si="10"/>
        <v>0</v>
      </c>
      <c r="O32" s="435">
        <f t="shared" si="10"/>
        <v>0</v>
      </c>
      <c r="P32" s="435">
        <f t="shared" si="10"/>
        <v>0</v>
      </c>
      <c r="Q32" s="435">
        <f t="shared" si="10"/>
        <v>0</v>
      </c>
      <c r="R32" s="435">
        <f t="shared" si="10"/>
        <v>1533292</v>
      </c>
      <c r="S32" s="436">
        <f t="shared" si="5"/>
        <v>7099027</v>
      </c>
      <c r="T32" s="428">
        <f t="shared" si="6"/>
        <v>0.07382865613394746</v>
      </c>
    </row>
    <row r="33" spans="1:20" s="443" customFormat="1" ht="18" customHeight="1">
      <c r="A33" s="440">
        <v>1</v>
      </c>
      <c r="B33" s="441" t="s">
        <v>442</v>
      </c>
      <c r="C33" s="435">
        <f t="shared" si="0"/>
        <v>3782886</v>
      </c>
      <c r="D33" s="442">
        <v>294226</v>
      </c>
      <c r="E33" s="442">
        <v>3488660</v>
      </c>
      <c r="F33" s="444">
        <v>7200</v>
      </c>
      <c r="G33" s="442">
        <v>0</v>
      </c>
      <c r="H33" s="435">
        <f t="shared" si="4"/>
        <v>3775686</v>
      </c>
      <c r="I33" s="435">
        <f t="shared" si="2"/>
        <v>3649813</v>
      </c>
      <c r="J33" s="442">
        <v>91381</v>
      </c>
      <c r="K33" s="442">
        <v>2000</v>
      </c>
      <c r="L33" s="442">
        <v>0</v>
      </c>
      <c r="M33" s="442">
        <v>3556432</v>
      </c>
      <c r="N33" s="444">
        <v>0</v>
      </c>
      <c r="O33" s="442">
        <v>0</v>
      </c>
      <c r="P33" s="442">
        <v>0</v>
      </c>
      <c r="Q33" s="442">
        <v>0</v>
      </c>
      <c r="R33" s="436">
        <v>125873</v>
      </c>
      <c r="S33" s="436">
        <f t="shared" si="5"/>
        <v>3682305</v>
      </c>
      <c r="T33" s="428">
        <f t="shared" si="6"/>
        <v>0.02558514641709041</v>
      </c>
    </row>
    <row r="34" spans="1:20" s="443" customFormat="1" ht="18" customHeight="1">
      <c r="A34" s="440">
        <v>2</v>
      </c>
      <c r="B34" s="441" t="s">
        <v>443</v>
      </c>
      <c r="C34" s="435">
        <v>1135693</v>
      </c>
      <c r="D34" s="442">
        <v>953485</v>
      </c>
      <c r="E34" s="442">
        <v>182208</v>
      </c>
      <c r="F34" s="444">
        <v>25033</v>
      </c>
      <c r="G34" s="442">
        <v>0</v>
      </c>
      <c r="H34" s="435">
        <f t="shared" si="4"/>
        <v>1110660</v>
      </c>
      <c r="I34" s="435">
        <f t="shared" si="2"/>
        <v>666321</v>
      </c>
      <c r="J34" s="442">
        <v>100608</v>
      </c>
      <c r="K34" s="442">
        <v>26223</v>
      </c>
      <c r="L34" s="442">
        <v>0</v>
      </c>
      <c r="M34" s="442">
        <v>539490</v>
      </c>
      <c r="N34" s="444">
        <v>0</v>
      </c>
      <c r="O34" s="442">
        <v>0</v>
      </c>
      <c r="P34" s="442">
        <v>0</v>
      </c>
      <c r="Q34" s="442">
        <v>0</v>
      </c>
      <c r="R34" s="436">
        <v>444339</v>
      </c>
      <c r="S34" s="436">
        <f t="shared" si="5"/>
        <v>983829</v>
      </c>
      <c r="T34" s="428">
        <f t="shared" si="6"/>
        <v>0.19034519398308022</v>
      </c>
    </row>
    <row r="35" spans="1:20" s="443" customFormat="1" ht="18" customHeight="1">
      <c r="A35" s="440">
        <v>3</v>
      </c>
      <c r="B35" s="441" t="s">
        <v>444</v>
      </c>
      <c r="C35" s="435">
        <f t="shared" si="0"/>
        <v>662571</v>
      </c>
      <c r="D35" s="442">
        <v>505115</v>
      </c>
      <c r="E35" s="442">
        <v>157456</v>
      </c>
      <c r="F35" s="444">
        <v>27200</v>
      </c>
      <c r="G35" s="442">
        <v>0</v>
      </c>
      <c r="H35" s="435">
        <f t="shared" si="4"/>
        <v>635371</v>
      </c>
      <c r="I35" s="435">
        <f t="shared" si="2"/>
        <v>420025</v>
      </c>
      <c r="J35" s="442">
        <v>87845</v>
      </c>
      <c r="K35" s="442">
        <v>4050</v>
      </c>
      <c r="L35" s="442">
        <v>0</v>
      </c>
      <c r="M35" s="442">
        <v>328130</v>
      </c>
      <c r="N35" s="444">
        <v>0</v>
      </c>
      <c r="O35" s="442">
        <v>0</v>
      </c>
      <c r="P35" s="442">
        <v>0</v>
      </c>
      <c r="Q35" s="442">
        <v>0</v>
      </c>
      <c r="R35" s="436">
        <v>215346</v>
      </c>
      <c r="S35" s="436">
        <f t="shared" si="5"/>
        <v>543476</v>
      </c>
      <c r="T35" s="428">
        <f t="shared" si="6"/>
        <v>0.21878459615499077</v>
      </c>
    </row>
    <row r="36" spans="1:20" s="443" customFormat="1" ht="18" customHeight="1">
      <c r="A36" s="440">
        <v>4</v>
      </c>
      <c r="B36" s="441" t="s">
        <v>445</v>
      </c>
      <c r="C36" s="435">
        <f t="shared" si="0"/>
        <v>2020976</v>
      </c>
      <c r="D36" s="442">
        <v>1433714</v>
      </c>
      <c r="E36" s="442">
        <v>587262</v>
      </c>
      <c r="F36" s="444">
        <v>0</v>
      </c>
      <c r="G36" s="442">
        <v>0</v>
      </c>
      <c r="H36" s="435">
        <f t="shared" si="4"/>
        <v>2020976</v>
      </c>
      <c r="I36" s="435">
        <f t="shared" si="2"/>
        <v>1273242</v>
      </c>
      <c r="J36" s="442">
        <v>121058</v>
      </c>
      <c r="K36" s="442">
        <v>10501</v>
      </c>
      <c r="L36" s="442">
        <v>0</v>
      </c>
      <c r="M36" s="442">
        <v>1141683</v>
      </c>
      <c r="N36" s="444">
        <v>0</v>
      </c>
      <c r="O36" s="442">
        <v>0</v>
      </c>
      <c r="P36" s="442">
        <v>0</v>
      </c>
      <c r="Q36" s="442">
        <v>0</v>
      </c>
      <c r="R36" s="436">
        <v>747734</v>
      </c>
      <c r="S36" s="436">
        <f t="shared" si="5"/>
        <v>1889417</v>
      </c>
      <c r="T36" s="428">
        <f t="shared" si="6"/>
        <v>0.10332599772863289</v>
      </c>
    </row>
    <row r="37" spans="1:20" s="439" customFormat="1" ht="18" customHeight="1">
      <c r="A37" s="437">
        <v>4</v>
      </c>
      <c r="B37" s="438" t="s">
        <v>446</v>
      </c>
      <c r="C37" s="435">
        <f t="shared" si="0"/>
        <v>20555962</v>
      </c>
      <c r="D37" s="435">
        <f aca="true" t="shared" si="11" ref="D37:R37">+SUM(D38:D42)</f>
        <v>13462348</v>
      </c>
      <c r="E37" s="435">
        <f t="shared" si="11"/>
        <v>7093614</v>
      </c>
      <c r="F37" s="435">
        <f t="shared" si="11"/>
        <v>10200</v>
      </c>
      <c r="G37" s="435">
        <f t="shared" si="11"/>
        <v>0</v>
      </c>
      <c r="H37" s="435">
        <f t="shared" si="4"/>
        <v>20545762</v>
      </c>
      <c r="I37" s="435">
        <f t="shared" si="2"/>
        <v>16440324</v>
      </c>
      <c r="J37" s="435">
        <f t="shared" si="11"/>
        <v>608260</v>
      </c>
      <c r="K37" s="435">
        <f t="shared" si="11"/>
        <v>0</v>
      </c>
      <c r="L37" s="435">
        <f t="shared" si="11"/>
        <v>0</v>
      </c>
      <c r="M37" s="435">
        <f t="shared" si="11"/>
        <v>12538703</v>
      </c>
      <c r="N37" s="435">
        <f t="shared" si="11"/>
        <v>102920</v>
      </c>
      <c r="O37" s="435">
        <f t="shared" si="11"/>
        <v>533067</v>
      </c>
      <c r="P37" s="435">
        <f t="shared" si="11"/>
        <v>0</v>
      </c>
      <c r="Q37" s="435">
        <f t="shared" si="11"/>
        <v>2657374</v>
      </c>
      <c r="R37" s="435">
        <f t="shared" si="11"/>
        <v>4105438</v>
      </c>
      <c r="S37" s="436">
        <f t="shared" si="5"/>
        <v>19937502</v>
      </c>
      <c r="T37" s="428">
        <f t="shared" si="6"/>
        <v>0.03699805429625353</v>
      </c>
    </row>
    <row r="38" spans="1:20" s="443" customFormat="1" ht="18" customHeight="1">
      <c r="A38" s="440">
        <v>1</v>
      </c>
      <c r="B38" s="441" t="s">
        <v>447</v>
      </c>
      <c r="C38" s="435">
        <f t="shared" si="0"/>
        <v>6564442</v>
      </c>
      <c r="D38" s="442">
        <v>1565536</v>
      </c>
      <c r="E38" s="442">
        <v>4998906</v>
      </c>
      <c r="F38" s="444">
        <v>0</v>
      </c>
      <c r="G38" s="442">
        <v>0</v>
      </c>
      <c r="H38" s="435">
        <f t="shared" si="4"/>
        <v>6564442</v>
      </c>
      <c r="I38" s="435">
        <f t="shared" si="2"/>
        <v>3685308</v>
      </c>
      <c r="J38" s="442">
        <v>290068</v>
      </c>
      <c r="K38" s="442">
        <v>0</v>
      </c>
      <c r="L38" s="442">
        <v>0</v>
      </c>
      <c r="M38" s="442">
        <v>2332459</v>
      </c>
      <c r="N38" s="444">
        <v>102920</v>
      </c>
      <c r="O38" s="442">
        <v>533067</v>
      </c>
      <c r="P38" s="442">
        <v>0</v>
      </c>
      <c r="Q38" s="442">
        <v>426794</v>
      </c>
      <c r="R38" s="436">
        <v>2879134</v>
      </c>
      <c r="S38" s="436">
        <f t="shared" si="5"/>
        <v>6274374</v>
      </c>
      <c r="T38" s="428">
        <f t="shared" si="6"/>
        <v>0.07870929648213935</v>
      </c>
    </row>
    <row r="39" spans="1:20" s="443" customFormat="1" ht="18" customHeight="1">
      <c r="A39" s="440">
        <v>2</v>
      </c>
      <c r="B39" s="441" t="s">
        <v>448</v>
      </c>
      <c r="C39" s="435">
        <f t="shared" si="0"/>
        <v>820120</v>
      </c>
      <c r="D39" s="442">
        <v>210159</v>
      </c>
      <c r="E39" s="442">
        <v>609961</v>
      </c>
      <c r="F39" s="444">
        <v>0</v>
      </c>
      <c r="G39" s="442">
        <v>0</v>
      </c>
      <c r="H39" s="435">
        <f t="shared" si="4"/>
        <v>820120</v>
      </c>
      <c r="I39" s="435">
        <f t="shared" si="2"/>
        <v>725912</v>
      </c>
      <c r="J39" s="442">
        <v>36295</v>
      </c>
      <c r="K39" s="442">
        <v>0</v>
      </c>
      <c r="L39" s="442">
        <v>0</v>
      </c>
      <c r="M39" s="442">
        <v>689617</v>
      </c>
      <c r="N39" s="444">
        <v>0</v>
      </c>
      <c r="O39" s="442">
        <v>0</v>
      </c>
      <c r="P39" s="442">
        <v>0</v>
      </c>
      <c r="Q39" s="442">
        <v>0</v>
      </c>
      <c r="R39" s="436">
        <v>94208</v>
      </c>
      <c r="S39" s="436">
        <f t="shared" si="5"/>
        <v>783825</v>
      </c>
      <c r="T39" s="428">
        <f t="shared" si="6"/>
        <v>0.04999917345353156</v>
      </c>
    </row>
    <row r="40" spans="1:20" s="443" customFormat="1" ht="18" customHeight="1">
      <c r="A40" s="440">
        <v>3</v>
      </c>
      <c r="B40" s="441" t="s">
        <v>449</v>
      </c>
      <c r="C40" s="435">
        <f t="shared" si="0"/>
        <v>1351207</v>
      </c>
      <c r="D40" s="442">
        <v>858150</v>
      </c>
      <c r="E40" s="442">
        <v>493057</v>
      </c>
      <c r="F40" s="444">
        <v>0</v>
      </c>
      <c r="G40" s="442">
        <v>0</v>
      </c>
      <c r="H40" s="435">
        <f t="shared" si="4"/>
        <v>1351207</v>
      </c>
      <c r="I40" s="435">
        <f t="shared" si="2"/>
        <v>883887</v>
      </c>
      <c r="J40" s="442">
        <v>116026</v>
      </c>
      <c r="K40" s="442">
        <v>0</v>
      </c>
      <c r="L40" s="442">
        <v>0</v>
      </c>
      <c r="M40" s="442">
        <v>709541</v>
      </c>
      <c r="N40" s="444">
        <v>0</v>
      </c>
      <c r="O40" s="442">
        <v>0</v>
      </c>
      <c r="P40" s="442">
        <v>0</v>
      </c>
      <c r="Q40" s="442">
        <v>58320</v>
      </c>
      <c r="R40" s="436">
        <v>467320</v>
      </c>
      <c r="S40" s="436">
        <f t="shared" si="5"/>
        <v>1235181</v>
      </c>
      <c r="T40" s="428">
        <f t="shared" si="6"/>
        <v>0.1312679109433672</v>
      </c>
    </row>
    <row r="41" spans="1:20" s="443" customFormat="1" ht="18" customHeight="1">
      <c r="A41" s="440">
        <v>4</v>
      </c>
      <c r="B41" s="441" t="s">
        <v>450</v>
      </c>
      <c r="C41" s="435">
        <f t="shared" si="0"/>
        <v>2299225</v>
      </c>
      <c r="D41" s="442">
        <v>1414433</v>
      </c>
      <c r="E41" s="442">
        <v>884792</v>
      </c>
      <c r="F41" s="444">
        <v>10200</v>
      </c>
      <c r="G41" s="442">
        <v>0</v>
      </c>
      <c r="H41" s="435">
        <f t="shared" si="4"/>
        <v>2289025</v>
      </c>
      <c r="I41" s="435">
        <f t="shared" si="2"/>
        <v>2001376</v>
      </c>
      <c r="J41" s="442">
        <v>129734</v>
      </c>
      <c r="K41" s="442">
        <v>0</v>
      </c>
      <c r="L41" s="442">
        <v>0</v>
      </c>
      <c r="M41" s="442">
        <v>997798</v>
      </c>
      <c r="N41" s="444">
        <v>0</v>
      </c>
      <c r="O41" s="442">
        <v>0</v>
      </c>
      <c r="P41" s="442">
        <v>0</v>
      </c>
      <c r="Q41" s="442">
        <f>890744-16900</f>
        <v>873844</v>
      </c>
      <c r="R41" s="436">
        <v>287649</v>
      </c>
      <c r="S41" s="436">
        <f t="shared" si="5"/>
        <v>2159291</v>
      </c>
      <c r="T41" s="428">
        <f t="shared" si="6"/>
        <v>0.06482240218729514</v>
      </c>
    </row>
    <row r="42" spans="1:20" s="443" customFormat="1" ht="18" customHeight="1">
      <c r="A42" s="440">
        <v>5</v>
      </c>
      <c r="B42" s="441" t="s">
        <v>451</v>
      </c>
      <c r="C42" s="435">
        <f t="shared" si="0"/>
        <v>9520968</v>
      </c>
      <c r="D42" s="442">
        <v>9414070</v>
      </c>
      <c r="E42" s="442">
        <v>106898</v>
      </c>
      <c r="F42" s="444">
        <v>0</v>
      </c>
      <c r="G42" s="442">
        <v>0</v>
      </c>
      <c r="H42" s="435">
        <f t="shared" si="4"/>
        <v>9520968</v>
      </c>
      <c r="I42" s="435">
        <f t="shared" si="2"/>
        <v>9143841</v>
      </c>
      <c r="J42" s="442">
        <v>36137</v>
      </c>
      <c r="K42" s="442">
        <v>0</v>
      </c>
      <c r="L42" s="442">
        <v>0</v>
      </c>
      <c r="M42" s="442">
        <v>7809288</v>
      </c>
      <c r="N42" s="444">
        <v>0</v>
      </c>
      <c r="O42" s="442">
        <v>0</v>
      </c>
      <c r="P42" s="442">
        <v>0</v>
      </c>
      <c r="Q42" s="442">
        <v>1298416</v>
      </c>
      <c r="R42" s="436">
        <v>377127</v>
      </c>
      <c r="S42" s="436">
        <f t="shared" si="5"/>
        <v>9484831</v>
      </c>
      <c r="T42" s="428">
        <f t="shared" si="6"/>
        <v>0.003952059096390674</v>
      </c>
    </row>
    <row r="43" spans="1:20" s="439" customFormat="1" ht="18" customHeight="1">
      <c r="A43" s="437">
        <v>5</v>
      </c>
      <c r="B43" s="438" t="s">
        <v>452</v>
      </c>
      <c r="C43" s="435">
        <f t="shared" si="0"/>
        <v>6208060</v>
      </c>
      <c r="D43" s="435">
        <f aca="true" t="shared" si="12" ref="D43:R43">+SUM(D44:D48)</f>
        <v>3719338</v>
      </c>
      <c r="E43" s="435">
        <f t="shared" si="12"/>
        <v>2488722</v>
      </c>
      <c r="F43" s="435">
        <f t="shared" si="12"/>
        <v>18200</v>
      </c>
      <c r="G43" s="435">
        <f t="shared" si="12"/>
        <v>0</v>
      </c>
      <c r="H43" s="435">
        <f t="shared" si="4"/>
        <v>6189860</v>
      </c>
      <c r="I43" s="435">
        <f t="shared" si="2"/>
        <v>3751807</v>
      </c>
      <c r="J43" s="435">
        <f t="shared" si="12"/>
        <v>724456</v>
      </c>
      <c r="K43" s="435">
        <f t="shared" si="12"/>
        <v>59578</v>
      </c>
      <c r="L43" s="435">
        <f t="shared" si="12"/>
        <v>0</v>
      </c>
      <c r="M43" s="435">
        <f t="shared" si="12"/>
        <v>1378946</v>
      </c>
      <c r="N43" s="435">
        <f t="shared" si="12"/>
        <v>294974</v>
      </c>
      <c r="O43" s="435">
        <f t="shared" si="12"/>
        <v>0</v>
      </c>
      <c r="P43" s="435">
        <f t="shared" si="12"/>
        <v>0</v>
      </c>
      <c r="Q43" s="435">
        <f t="shared" si="12"/>
        <v>1293853</v>
      </c>
      <c r="R43" s="435">
        <f t="shared" si="12"/>
        <v>2438053</v>
      </c>
      <c r="S43" s="436">
        <f t="shared" si="5"/>
        <v>5405826</v>
      </c>
      <c r="T43" s="428">
        <f t="shared" si="6"/>
        <v>0.20897503522969066</v>
      </c>
    </row>
    <row r="44" spans="1:20" s="443" customFormat="1" ht="18" customHeight="1">
      <c r="A44" s="440">
        <v>1</v>
      </c>
      <c r="B44" s="441" t="s">
        <v>453</v>
      </c>
      <c r="C44" s="435">
        <f t="shared" si="0"/>
        <v>1147248</v>
      </c>
      <c r="D44" s="442">
        <v>699464</v>
      </c>
      <c r="E44" s="442">
        <v>447784</v>
      </c>
      <c r="F44" s="444">
        <v>5200</v>
      </c>
      <c r="G44" s="442">
        <v>0</v>
      </c>
      <c r="H44" s="435">
        <f t="shared" si="4"/>
        <v>1142048</v>
      </c>
      <c r="I44" s="435">
        <f t="shared" si="2"/>
        <v>401307</v>
      </c>
      <c r="J44" s="442">
        <v>180143</v>
      </c>
      <c r="K44" s="442">
        <v>3135</v>
      </c>
      <c r="L44" s="442">
        <v>0</v>
      </c>
      <c r="M44" s="442">
        <v>93713</v>
      </c>
      <c r="N44" s="444">
        <v>124316</v>
      </c>
      <c r="O44" s="442">
        <v>0</v>
      </c>
      <c r="P44" s="442">
        <v>0</v>
      </c>
      <c r="Q44" s="442">
        <v>0</v>
      </c>
      <c r="R44" s="436">
        <v>740741</v>
      </c>
      <c r="S44" s="436">
        <f t="shared" si="5"/>
        <v>958770</v>
      </c>
      <c r="T44" s="428">
        <f t="shared" si="6"/>
        <v>0.4567027238498207</v>
      </c>
    </row>
    <row r="45" spans="1:20" s="443" customFormat="1" ht="18" customHeight="1">
      <c r="A45" s="440">
        <v>2</v>
      </c>
      <c r="B45" s="441" t="s">
        <v>454</v>
      </c>
      <c r="C45" s="435">
        <f t="shared" si="0"/>
        <v>1158566</v>
      </c>
      <c r="D45" s="442">
        <v>316776</v>
      </c>
      <c r="E45" s="442">
        <v>841790</v>
      </c>
      <c r="F45" s="444">
        <v>13000</v>
      </c>
      <c r="G45" s="442">
        <v>0</v>
      </c>
      <c r="H45" s="435">
        <f t="shared" si="4"/>
        <v>1145566</v>
      </c>
      <c r="I45" s="435">
        <f t="shared" si="2"/>
        <v>863953</v>
      </c>
      <c r="J45" s="442">
        <v>135671</v>
      </c>
      <c r="K45" s="442">
        <v>53443</v>
      </c>
      <c r="L45" s="442">
        <v>0</v>
      </c>
      <c r="M45" s="442">
        <v>613830</v>
      </c>
      <c r="N45" s="444">
        <v>9009</v>
      </c>
      <c r="O45" s="442">
        <v>0</v>
      </c>
      <c r="P45" s="442">
        <v>0</v>
      </c>
      <c r="Q45" s="442">
        <v>52000</v>
      </c>
      <c r="R45" s="436">
        <v>281613</v>
      </c>
      <c r="S45" s="436">
        <f t="shared" si="5"/>
        <v>956452</v>
      </c>
      <c r="T45" s="428">
        <f t="shared" si="6"/>
        <v>0.2188938518646269</v>
      </c>
    </row>
    <row r="46" spans="1:20" s="443" customFormat="1" ht="18" customHeight="1">
      <c r="A46" s="440">
        <v>3</v>
      </c>
      <c r="B46" s="441" t="s">
        <v>455</v>
      </c>
      <c r="C46" s="435">
        <f t="shared" si="0"/>
        <v>2292539</v>
      </c>
      <c r="D46" s="442">
        <v>1777481</v>
      </c>
      <c r="E46" s="442">
        <v>515058</v>
      </c>
      <c r="F46" s="444">
        <v>0</v>
      </c>
      <c r="G46" s="442">
        <v>0</v>
      </c>
      <c r="H46" s="435">
        <f t="shared" si="4"/>
        <v>2292539</v>
      </c>
      <c r="I46" s="435">
        <f t="shared" si="2"/>
        <v>1891556</v>
      </c>
      <c r="J46" s="442">
        <v>282352</v>
      </c>
      <c r="K46" s="442">
        <v>0</v>
      </c>
      <c r="L46" s="442">
        <v>0</v>
      </c>
      <c r="M46" s="442">
        <v>257020</v>
      </c>
      <c r="N46" s="444">
        <v>110331</v>
      </c>
      <c r="O46" s="442">
        <v>0</v>
      </c>
      <c r="P46" s="442">
        <v>0</v>
      </c>
      <c r="Q46" s="442">
        <v>1241853</v>
      </c>
      <c r="R46" s="436">
        <v>400983</v>
      </c>
      <c r="S46" s="436">
        <f t="shared" si="5"/>
        <v>2010187</v>
      </c>
      <c r="T46" s="428">
        <f t="shared" si="6"/>
        <v>0.149269701769337</v>
      </c>
    </row>
    <row r="47" spans="1:20" s="443" customFormat="1" ht="18" customHeight="1">
      <c r="A47" s="440">
        <v>4</v>
      </c>
      <c r="B47" s="441" t="s">
        <v>456</v>
      </c>
      <c r="C47" s="435">
        <f t="shared" si="0"/>
        <v>472217</v>
      </c>
      <c r="D47" s="442">
        <v>125594</v>
      </c>
      <c r="E47" s="442">
        <v>346623</v>
      </c>
      <c r="F47" s="444">
        <v>0</v>
      </c>
      <c r="G47" s="442">
        <v>0</v>
      </c>
      <c r="H47" s="435">
        <f t="shared" si="4"/>
        <v>472217</v>
      </c>
      <c r="I47" s="435">
        <f t="shared" si="2"/>
        <v>343073</v>
      </c>
      <c r="J47" s="442">
        <v>70000</v>
      </c>
      <c r="K47" s="442">
        <v>3000</v>
      </c>
      <c r="L47" s="442">
        <v>0</v>
      </c>
      <c r="M47" s="442">
        <v>270073</v>
      </c>
      <c r="N47" s="444">
        <v>0</v>
      </c>
      <c r="O47" s="442">
        <v>0</v>
      </c>
      <c r="P47" s="442">
        <v>0</v>
      </c>
      <c r="Q47" s="442">
        <v>0</v>
      </c>
      <c r="R47" s="436">
        <v>129144</v>
      </c>
      <c r="S47" s="436">
        <f t="shared" si="5"/>
        <v>399217</v>
      </c>
      <c r="T47" s="428">
        <f t="shared" si="6"/>
        <v>0.21278270222372497</v>
      </c>
    </row>
    <row r="48" spans="1:20" s="443" customFormat="1" ht="18" customHeight="1">
      <c r="A48" s="440">
        <v>4</v>
      </c>
      <c r="B48" s="441" t="s">
        <v>457</v>
      </c>
      <c r="C48" s="435">
        <f t="shared" si="0"/>
        <v>1137490</v>
      </c>
      <c r="D48" s="442">
        <v>800023</v>
      </c>
      <c r="E48" s="442">
        <v>337467</v>
      </c>
      <c r="F48" s="444">
        <v>0</v>
      </c>
      <c r="G48" s="442">
        <v>0</v>
      </c>
      <c r="H48" s="435">
        <f t="shared" si="4"/>
        <v>1137490</v>
      </c>
      <c r="I48" s="435">
        <f t="shared" si="2"/>
        <v>251918</v>
      </c>
      <c r="J48" s="442">
        <v>56290</v>
      </c>
      <c r="K48" s="442">
        <v>0</v>
      </c>
      <c r="L48" s="442">
        <v>0</v>
      </c>
      <c r="M48" s="442">
        <v>144310</v>
      </c>
      <c r="N48" s="444">
        <v>51318</v>
      </c>
      <c r="O48" s="442">
        <v>0</v>
      </c>
      <c r="P48" s="442">
        <v>0</v>
      </c>
      <c r="Q48" s="442">
        <v>0</v>
      </c>
      <c r="R48" s="436">
        <v>885572</v>
      </c>
      <c r="S48" s="436">
        <f t="shared" si="5"/>
        <v>1081200</v>
      </c>
      <c r="T48" s="428">
        <f t="shared" si="6"/>
        <v>0.22344572440238492</v>
      </c>
    </row>
    <row r="49" spans="1:20" s="439" customFormat="1" ht="18" customHeight="1">
      <c r="A49" s="437">
        <v>6</v>
      </c>
      <c r="B49" s="438" t="s">
        <v>458</v>
      </c>
      <c r="C49" s="435">
        <f t="shared" si="0"/>
        <v>19323915</v>
      </c>
      <c r="D49" s="435">
        <f>+SUM(D50:D54)</f>
        <v>15009379</v>
      </c>
      <c r="E49" s="435">
        <f aca="true" t="shared" si="13" ref="E49:Q49">+SUM(E50:E54)</f>
        <v>4314536</v>
      </c>
      <c r="F49" s="435">
        <f t="shared" si="13"/>
        <v>700</v>
      </c>
      <c r="G49" s="435">
        <f t="shared" si="13"/>
        <v>0</v>
      </c>
      <c r="H49" s="435">
        <f t="shared" si="13"/>
        <v>19323215</v>
      </c>
      <c r="I49" s="435">
        <f t="shared" si="13"/>
        <v>18053630</v>
      </c>
      <c r="J49" s="435">
        <f t="shared" si="13"/>
        <v>1024722</v>
      </c>
      <c r="K49" s="435">
        <f t="shared" si="13"/>
        <v>0</v>
      </c>
      <c r="L49" s="435">
        <f t="shared" si="13"/>
        <v>0</v>
      </c>
      <c r="M49" s="435">
        <f t="shared" si="13"/>
        <v>16098465</v>
      </c>
      <c r="N49" s="435">
        <f t="shared" si="13"/>
        <v>724096</v>
      </c>
      <c r="O49" s="435">
        <f t="shared" si="13"/>
        <v>102182</v>
      </c>
      <c r="P49" s="435">
        <f t="shared" si="13"/>
        <v>0</v>
      </c>
      <c r="Q49" s="435">
        <f t="shared" si="13"/>
        <v>104165</v>
      </c>
      <c r="R49" s="435">
        <f>+SUM(R50:R53)</f>
        <v>1269585</v>
      </c>
      <c r="S49" s="436">
        <f t="shared" si="5"/>
        <v>18298493</v>
      </c>
      <c r="T49" s="428">
        <f t="shared" si="6"/>
        <v>0.05675988706980258</v>
      </c>
    </row>
    <row r="50" spans="1:20" s="443" customFormat="1" ht="18" customHeight="1">
      <c r="A50" s="440">
        <v>1</v>
      </c>
      <c r="B50" s="441" t="s">
        <v>473</v>
      </c>
      <c r="C50" s="435">
        <f t="shared" si="0"/>
        <v>508359</v>
      </c>
      <c r="D50" s="442">
        <v>422635</v>
      </c>
      <c r="E50" s="442">
        <v>85724</v>
      </c>
      <c r="F50" s="442">
        <v>0</v>
      </c>
      <c r="G50" s="442">
        <v>0</v>
      </c>
      <c r="H50" s="435">
        <f t="shared" si="4"/>
        <v>508359</v>
      </c>
      <c r="I50" s="435">
        <f t="shared" si="2"/>
        <v>146948</v>
      </c>
      <c r="J50" s="442">
        <v>62268</v>
      </c>
      <c r="K50" s="442">
        <v>0</v>
      </c>
      <c r="L50" s="442">
        <v>0</v>
      </c>
      <c r="M50" s="442">
        <v>52279</v>
      </c>
      <c r="N50" s="442">
        <v>0</v>
      </c>
      <c r="O50" s="442">
        <v>0</v>
      </c>
      <c r="P50" s="442">
        <v>0</v>
      </c>
      <c r="Q50" s="442">
        <v>32401</v>
      </c>
      <c r="R50" s="436">
        <v>361411</v>
      </c>
      <c r="S50" s="436">
        <f t="shared" si="5"/>
        <v>446091</v>
      </c>
      <c r="T50" s="428">
        <f t="shared" si="6"/>
        <v>0.42374173176906116</v>
      </c>
    </row>
    <row r="51" spans="1:20" s="443" customFormat="1" ht="18" customHeight="1">
      <c r="A51" s="440">
        <v>2</v>
      </c>
      <c r="B51" s="441" t="s">
        <v>474</v>
      </c>
      <c r="C51" s="435">
        <f t="shared" si="0"/>
        <v>652351</v>
      </c>
      <c r="D51" s="442">
        <v>320725</v>
      </c>
      <c r="E51" s="442">
        <v>331626</v>
      </c>
      <c r="F51" s="442">
        <v>0</v>
      </c>
      <c r="G51" s="442">
        <v>0</v>
      </c>
      <c r="H51" s="435">
        <f t="shared" si="4"/>
        <v>652351</v>
      </c>
      <c r="I51" s="435">
        <f t="shared" si="2"/>
        <v>460075</v>
      </c>
      <c r="J51" s="442">
        <v>183170</v>
      </c>
      <c r="K51" s="442">
        <v>0</v>
      </c>
      <c r="L51" s="442">
        <v>0</v>
      </c>
      <c r="M51" s="442">
        <v>276905</v>
      </c>
      <c r="N51" s="442">
        <v>0</v>
      </c>
      <c r="O51" s="442">
        <v>0</v>
      </c>
      <c r="P51" s="442">
        <v>0</v>
      </c>
      <c r="Q51" s="442">
        <v>0</v>
      </c>
      <c r="R51" s="436">
        <v>192276</v>
      </c>
      <c r="S51" s="436">
        <f t="shared" si="5"/>
        <v>469181</v>
      </c>
      <c r="T51" s="428">
        <f t="shared" si="6"/>
        <v>0.39813073955333367</v>
      </c>
    </row>
    <row r="52" spans="1:20" s="443" customFormat="1" ht="18" customHeight="1">
      <c r="A52" s="440">
        <v>3</v>
      </c>
      <c r="B52" s="441" t="s">
        <v>475</v>
      </c>
      <c r="C52" s="435">
        <f t="shared" si="0"/>
        <v>6021517</v>
      </c>
      <c r="D52" s="442">
        <v>5448856</v>
      </c>
      <c r="E52" s="442">
        <v>572661</v>
      </c>
      <c r="F52" s="442">
        <v>700</v>
      </c>
      <c r="G52" s="442">
        <v>0</v>
      </c>
      <c r="H52" s="435">
        <f t="shared" si="4"/>
        <v>6020817</v>
      </c>
      <c r="I52" s="435">
        <f>+SUM(J52:Q52)</f>
        <v>5486945</v>
      </c>
      <c r="J52" s="442">
        <v>228742</v>
      </c>
      <c r="K52" s="442">
        <v>0</v>
      </c>
      <c r="L52" s="442">
        <v>0</v>
      </c>
      <c r="M52" s="442">
        <v>5158271</v>
      </c>
      <c r="N52" s="442">
        <v>0</v>
      </c>
      <c r="O52" s="442">
        <v>99932</v>
      </c>
      <c r="P52" s="442">
        <v>0</v>
      </c>
      <c r="Q52" s="442">
        <v>0</v>
      </c>
      <c r="R52" s="436">
        <v>533872</v>
      </c>
      <c r="S52" s="436">
        <f t="shared" si="5"/>
        <v>5792075</v>
      </c>
      <c r="T52" s="428">
        <f t="shared" si="6"/>
        <v>0.04168840766583226</v>
      </c>
    </row>
    <row r="53" spans="1:20" s="443" customFormat="1" ht="18" customHeight="1">
      <c r="A53" s="440">
        <v>4</v>
      </c>
      <c r="B53" s="441" t="s">
        <v>476</v>
      </c>
      <c r="C53" s="435">
        <f t="shared" si="0"/>
        <v>3576272</v>
      </c>
      <c r="D53" s="442">
        <v>636131</v>
      </c>
      <c r="E53" s="442">
        <v>2940141</v>
      </c>
      <c r="F53" s="442">
        <v>0</v>
      </c>
      <c r="G53" s="442">
        <v>0</v>
      </c>
      <c r="H53" s="435">
        <f t="shared" si="4"/>
        <v>3576272</v>
      </c>
      <c r="I53" s="435">
        <f t="shared" si="2"/>
        <v>3394246</v>
      </c>
      <c r="J53" s="442">
        <v>61446</v>
      </c>
      <c r="K53" s="442">
        <v>0</v>
      </c>
      <c r="L53" s="442">
        <v>0</v>
      </c>
      <c r="M53" s="442">
        <v>3029448</v>
      </c>
      <c r="N53" s="442">
        <v>229338</v>
      </c>
      <c r="O53" s="442">
        <v>2250</v>
      </c>
      <c r="P53" s="442">
        <v>0</v>
      </c>
      <c r="Q53" s="442">
        <v>71764</v>
      </c>
      <c r="R53" s="436">
        <v>182026</v>
      </c>
      <c r="S53" s="436">
        <f t="shared" si="5"/>
        <v>3514826</v>
      </c>
      <c r="T53" s="428">
        <f t="shared" si="6"/>
        <v>0.01810298958885125</v>
      </c>
    </row>
    <row r="54" spans="1:19" s="443" customFormat="1" ht="19.5" customHeight="1">
      <c r="A54" s="440">
        <v>5</v>
      </c>
      <c r="B54" s="441" t="s">
        <v>482</v>
      </c>
      <c r="C54" s="435">
        <f>+D54+E54</f>
        <v>8565416</v>
      </c>
      <c r="D54" s="442">
        <v>8181032</v>
      </c>
      <c r="E54" s="442">
        <v>384384</v>
      </c>
      <c r="F54" s="442">
        <v>0</v>
      </c>
      <c r="G54" s="442">
        <v>0</v>
      </c>
      <c r="H54" s="435">
        <f>+I54+Q54</f>
        <v>8565416</v>
      </c>
      <c r="I54" s="435">
        <f t="shared" si="2"/>
        <v>8565416</v>
      </c>
      <c r="J54" s="442">
        <v>489096</v>
      </c>
      <c r="K54" s="442">
        <v>0</v>
      </c>
      <c r="L54" s="442">
        <v>0</v>
      </c>
      <c r="M54" s="442">
        <v>7581562</v>
      </c>
      <c r="N54" s="442">
        <v>494758</v>
      </c>
      <c r="O54" s="442">
        <v>0</v>
      </c>
      <c r="P54" s="442">
        <v>0</v>
      </c>
      <c r="Q54" s="442">
        <v>0</v>
      </c>
      <c r="R54" s="432">
        <v>0</v>
      </c>
      <c r="S54" s="428">
        <f>+(J54+K54)/I54</f>
        <v>0.05710125462674551</v>
      </c>
    </row>
    <row r="55" spans="1:20" s="439" customFormat="1" ht="18" customHeight="1">
      <c r="A55" s="437">
        <v>7</v>
      </c>
      <c r="B55" s="438" t="s">
        <v>463</v>
      </c>
      <c r="C55" s="435">
        <f t="shared" si="0"/>
        <v>4059579</v>
      </c>
      <c r="D55" s="435">
        <f aca="true" t="shared" si="14" ref="D55:R55">+SUM(D56:D59)</f>
        <v>2093218</v>
      </c>
      <c r="E55" s="435">
        <f t="shared" si="14"/>
        <v>1966361</v>
      </c>
      <c r="F55" s="435">
        <f t="shared" si="14"/>
        <v>12500</v>
      </c>
      <c r="G55" s="435">
        <f t="shared" si="14"/>
        <v>0</v>
      </c>
      <c r="H55" s="435">
        <f t="shared" si="4"/>
        <v>4047079</v>
      </c>
      <c r="I55" s="435">
        <f t="shared" si="2"/>
        <v>2295356</v>
      </c>
      <c r="J55" s="435">
        <f t="shared" si="14"/>
        <v>764308</v>
      </c>
      <c r="K55" s="435">
        <f t="shared" si="14"/>
        <v>211511</v>
      </c>
      <c r="L55" s="435">
        <f t="shared" si="14"/>
        <v>0</v>
      </c>
      <c r="M55" s="435">
        <f t="shared" si="14"/>
        <v>1299237</v>
      </c>
      <c r="N55" s="435">
        <f t="shared" si="14"/>
        <v>20300</v>
      </c>
      <c r="O55" s="435">
        <f t="shared" si="14"/>
        <v>0</v>
      </c>
      <c r="P55" s="435">
        <f t="shared" si="14"/>
        <v>0</v>
      </c>
      <c r="Q55" s="435">
        <f t="shared" si="14"/>
        <v>0</v>
      </c>
      <c r="R55" s="435">
        <f t="shared" si="14"/>
        <v>1751723</v>
      </c>
      <c r="S55" s="436">
        <f t="shared" si="5"/>
        <v>3071260</v>
      </c>
      <c r="T55" s="428">
        <f t="shared" si="6"/>
        <v>0.4251275183457381</v>
      </c>
    </row>
    <row r="56" spans="1:20" s="443" customFormat="1" ht="18" customHeight="1">
      <c r="A56" s="440">
        <v>1</v>
      </c>
      <c r="B56" s="441" t="s">
        <v>464</v>
      </c>
      <c r="C56" s="435">
        <f t="shared" si="0"/>
        <v>0</v>
      </c>
      <c r="D56" s="442"/>
      <c r="E56" s="442"/>
      <c r="F56" s="442"/>
      <c r="G56" s="442"/>
      <c r="H56" s="435">
        <f t="shared" si="4"/>
        <v>0</v>
      </c>
      <c r="I56" s="435">
        <f t="shared" si="2"/>
        <v>0</v>
      </c>
      <c r="J56" s="442"/>
      <c r="K56" s="442"/>
      <c r="L56" s="442"/>
      <c r="M56" s="442"/>
      <c r="N56" s="442"/>
      <c r="O56" s="442"/>
      <c r="P56" s="442"/>
      <c r="Q56" s="442"/>
      <c r="R56" s="436"/>
      <c r="S56" s="436">
        <f t="shared" si="5"/>
        <v>0</v>
      </c>
      <c r="T56" s="428" t="e">
        <f t="shared" si="6"/>
        <v>#DIV/0!</v>
      </c>
    </row>
    <row r="57" spans="1:20" s="443" customFormat="1" ht="18" customHeight="1">
      <c r="A57" s="440">
        <v>2</v>
      </c>
      <c r="B57" s="441" t="s">
        <v>465</v>
      </c>
      <c r="C57" s="435">
        <f t="shared" si="0"/>
        <v>1981097</v>
      </c>
      <c r="D57" s="442">
        <v>929270</v>
      </c>
      <c r="E57" s="442">
        <v>1051827</v>
      </c>
      <c r="F57" s="442">
        <v>11700</v>
      </c>
      <c r="G57" s="442"/>
      <c r="H57" s="435">
        <f t="shared" si="4"/>
        <v>1969397</v>
      </c>
      <c r="I57" s="435">
        <f t="shared" si="2"/>
        <v>1225607</v>
      </c>
      <c r="J57" s="442">
        <v>368546</v>
      </c>
      <c r="K57" s="442">
        <v>114620</v>
      </c>
      <c r="L57" s="442"/>
      <c r="M57" s="442">
        <v>722141</v>
      </c>
      <c r="N57" s="442">
        <v>20300</v>
      </c>
      <c r="O57" s="442"/>
      <c r="P57" s="442"/>
      <c r="Q57" s="442"/>
      <c r="R57" s="436">
        <v>743790</v>
      </c>
      <c r="S57" s="436">
        <f t="shared" si="5"/>
        <v>1486231</v>
      </c>
      <c r="T57" s="428">
        <f t="shared" si="6"/>
        <v>0.3942258815427784</v>
      </c>
    </row>
    <row r="58" spans="1:20" s="443" customFormat="1" ht="18" customHeight="1">
      <c r="A58" s="440">
        <v>3</v>
      </c>
      <c r="B58" s="441" t="s">
        <v>466</v>
      </c>
      <c r="C58" s="435">
        <f t="shared" si="0"/>
        <v>1153388</v>
      </c>
      <c r="D58" s="442">
        <v>638778</v>
      </c>
      <c r="E58" s="442">
        <v>514610</v>
      </c>
      <c r="F58" s="442">
        <v>400</v>
      </c>
      <c r="G58" s="442"/>
      <c r="H58" s="435">
        <f t="shared" si="4"/>
        <v>1152988</v>
      </c>
      <c r="I58" s="435">
        <f t="shared" si="2"/>
        <v>642274</v>
      </c>
      <c r="J58" s="442">
        <v>209304</v>
      </c>
      <c r="K58" s="442">
        <v>96891</v>
      </c>
      <c r="L58" s="442"/>
      <c r="M58" s="442">
        <v>336079</v>
      </c>
      <c r="N58" s="442"/>
      <c r="O58" s="442"/>
      <c r="P58" s="442"/>
      <c r="Q58" s="442"/>
      <c r="R58" s="436">
        <v>510714</v>
      </c>
      <c r="S58" s="436">
        <f t="shared" si="5"/>
        <v>846793</v>
      </c>
      <c r="T58" s="428">
        <f t="shared" si="6"/>
        <v>0.4767357856615712</v>
      </c>
    </row>
    <row r="59" spans="1:20" s="443" customFormat="1" ht="18" customHeight="1">
      <c r="A59" s="440">
        <v>4</v>
      </c>
      <c r="B59" s="441" t="s">
        <v>467</v>
      </c>
      <c r="C59" s="435">
        <f t="shared" si="0"/>
        <v>925094</v>
      </c>
      <c r="D59" s="442">
        <v>525170</v>
      </c>
      <c r="E59" s="442">
        <v>399924</v>
      </c>
      <c r="F59" s="442">
        <v>400</v>
      </c>
      <c r="G59" s="442">
        <v>0</v>
      </c>
      <c r="H59" s="435">
        <f t="shared" si="4"/>
        <v>924694</v>
      </c>
      <c r="I59" s="435">
        <f t="shared" si="2"/>
        <v>427475</v>
      </c>
      <c r="J59" s="442">
        <v>186458</v>
      </c>
      <c r="K59" s="442">
        <v>0</v>
      </c>
      <c r="L59" s="442">
        <v>0</v>
      </c>
      <c r="M59" s="442">
        <v>241017</v>
      </c>
      <c r="N59" s="442">
        <v>0</v>
      </c>
      <c r="O59" s="442">
        <v>0</v>
      </c>
      <c r="P59" s="442">
        <v>0</v>
      </c>
      <c r="Q59" s="442">
        <v>0</v>
      </c>
      <c r="R59" s="436">
        <v>497219</v>
      </c>
      <c r="S59" s="436">
        <f t="shared" si="5"/>
        <v>738236</v>
      </c>
      <c r="T59" s="428">
        <f t="shared" si="6"/>
        <v>0.4361845721972045</v>
      </c>
    </row>
    <row r="60" spans="1:20" s="439" customFormat="1" ht="18" customHeight="1">
      <c r="A60" s="437">
        <v>8</v>
      </c>
      <c r="B60" s="438" t="s">
        <v>468</v>
      </c>
      <c r="C60" s="435">
        <f t="shared" si="0"/>
        <v>90105116</v>
      </c>
      <c r="D60" s="435">
        <f aca="true" t="shared" si="15" ref="D60:R60">+SUM(D61:D64)</f>
        <v>3708589</v>
      </c>
      <c r="E60" s="435">
        <f t="shared" si="15"/>
        <v>86396527</v>
      </c>
      <c r="F60" s="435">
        <f t="shared" si="15"/>
        <v>4330</v>
      </c>
      <c r="G60" s="435">
        <f t="shared" si="15"/>
        <v>0</v>
      </c>
      <c r="H60" s="435">
        <f t="shared" si="4"/>
        <v>90100786</v>
      </c>
      <c r="I60" s="435">
        <f t="shared" si="2"/>
        <v>47736086</v>
      </c>
      <c r="J60" s="435">
        <f t="shared" si="15"/>
        <v>22307231</v>
      </c>
      <c r="K60" s="435">
        <f t="shared" si="15"/>
        <v>19025</v>
      </c>
      <c r="L60" s="435">
        <f t="shared" si="15"/>
        <v>0</v>
      </c>
      <c r="M60" s="435">
        <f t="shared" si="15"/>
        <v>25403419</v>
      </c>
      <c r="N60" s="435">
        <f t="shared" si="15"/>
        <v>0</v>
      </c>
      <c r="O60" s="435">
        <f t="shared" si="15"/>
        <v>0</v>
      </c>
      <c r="P60" s="435">
        <f t="shared" si="15"/>
        <v>0</v>
      </c>
      <c r="Q60" s="435">
        <f t="shared" si="15"/>
        <v>6411</v>
      </c>
      <c r="R60" s="435">
        <f t="shared" si="15"/>
        <v>42364700</v>
      </c>
      <c r="S60" s="436">
        <f t="shared" si="5"/>
        <v>67774530</v>
      </c>
      <c r="T60" s="428">
        <f t="shared" si="6"/>
        <v>0.46770185557316113</v>
      </c>
    </row>
    <row r="61" spans="1:20" s="443" customFormat="1" ht="18" customHeight="1">
      <c r="A61" s="445" t="s">
        <v>43</v>
      </c>
      <c r="B61" s="446" t="s">
        <v>469</v>
      </c>
      <c r="C61" s="435">
        <f t="shared" si="0"/>
        <v>83116117</v>
      </c>
      <c r="D61" s="442">
        <v>1811236</v>
      </c>
      <c r="E61" s="447">
        <v>81304881</v>
      </c>
      <c r="F61" s="444">
        <v>0</v>
      </c>
      <c r="G61" s="447">
        <v>0</v>
      </c>
      <c r="H61" s="435">
        <f t="shared" si="4"/>
        <v>83116117</v>
      </c>
      <c r="I61" s="435">
        <f t="shared" si="2"/>
        <v>42301734</v>
      </c>
      <c r="J61" s="447">
        <v>21679276</v>
      </c>
      <c r="K61" s="447">
        <v>0</v>
      </c>
      <c r="L61" s="447">
        <v>0</v>
      </c>
      <c r="M61" s="447">
        <v>20622458</v>
      </c>
      <c r="N61" s="444">
        <v>0</v>
      </c>
      <c r="O61" s="447">
        <v>0</v>
      </c>
      <c r="P61" s="447">
        <v>0</v>
      </c>
      <c r="Q61" s="447">
        <v>0</v>
      </c>
      <c r="R61" s="436">
        <v>40814383</v>
      </c>
      <c r="S61" s="436">
        <f t="shared" si="5"/>
        <v>61436841</v>
      </c>
      <c r="T61" s="428">
        <f t="shared" si="6"/>
        <v>0.5124914264743852</v>
      </c>
    </row>
    <row r="62" spans="1:20" s="443" customFormat="1" ht="18" customHeight="1">
      <c r="A62" s="445" t="s">
        <v>44</v>
      </c>
      <c r="B62" s="446" t="s">
        <v>470</v>
      </c>
      <c r="C62" s="435">
        <f t="shared" si="0"/>
        <v>1555664</v>
      </c>
      <c r="D62" s="442">
        <v>787387</v>
      </c>
      <c r="E62" s="447">
        <v>768277</v>
      </c>
      <c r="F62" s="444">
        <v>3200</v>
      </c>
      <c r="G62" s="447">
        <v>0</v>
      </c>
      <c r="H62" s="435">
        <v>1552464</v>
      </c>
      <c r="I62" s="435">
        <v>605020</v>
      </c>
      <c r="J62" s="447">
        <v>221773</v>
      </c>
      <c r="K62" s="447">
        <v>0</v>
      </c>
      <c r="L62" s="447">
        <v>0</v>
      </c>
      <c r="M62" s="447">
        <v>376836</v>
      </c>
      <c r="N62" s="444">
        <v>0</v>
      </c>
      <c r="O62" s="447">
        <v>0</v>
      </c>
      <c r="P62" s="447">
        <v>0</v>
      </c>
      <c r="Q62" s="447">
        <v>6411</v>
      </c>
      <c r="R62" s="436">
        <v>947444</v>
      </c>
      <c r="S62" s="436">
        <f t="shared" si="5"/>
        <v>1330691</v>
      </c>
      <c r="T62" s="428">
        <f t="shared" si="6"/>
        <v>0.3665548246338964</v>
      </c>
    </row>
    <row r="63" spans="1:20" s="443" customFormat="1" ht="18" customHeight="1">
      <c r="A63" s="448" t="s">
        <v>45</v>
      </c>
      <c r="B63" s="449" t="s">
        <v>471</v>
      </c>
      <c r="C63" s="435">
        <f t="shared" si="0"/>
        <v>1836463</v>
      </c>
      <c r="D63" s="447">
        <v>882352</v>
      </c>
      <c r="E63" s="447">
        <v>954111</v>
      </c>
      <c r="F63" s="444">
        <v>0</v>
      </c>
      <c r="G63" s="447">
        <v>0</v>
      </c>
      <c r="H63" s="435">
        <f t="shared" si="4"/>
        <v>1836463</v>
      </c>
      <c r="I63" s="435">
        <f t="shared" si="2"/>
        <v>1454396</v>
      </c>
      <c r="J63" s="447">
        <v>244054</v>
      </c>
      <c r="K63" s="447">
        <v>19025</v>
      </c>
      <c r="L63" s="447">
        <v>0</v>
      </c>
      <c r="M63" s="447">
        <v>1191317</v>
      </c>
      <c r="N63" s="444">
        <v>0</v>
      </c>
      <c r="O63" s="447">
        <v>0</v>
      </c>
      <c r="P63" s="447">
        <v>0</v>
      </c>
      <c r="Q63" s="447">
        <v>0</v>
      </c>
      <c r="R63" s="436">
        <v>382067</v>
      </c>
      <c r="S63" s="436">
        <f t="shared" si="5"/>
        <v>1573384</v>
      </c>
      <c r="T63" s="428">
        <f t="shared" si="6"/>
        <v>0.1808853984746933</v>
      </c>
    </row>
    <row r="64" spans="1:20" s="443" customFormat="1" ht="18" customHeight="1">
      <c r="A64" s="448" t="s">
        <v>54</v>
      </c>
      <c r="B64" s="449" t="s">
        <v>472</v>
      </c>
      <c r="C64" s="435">
        <f t="shared" si="0"/>
        <v>3596872</v>
      </c>
      <c r="D64" s="447">
        <v>227614</v>
      </c>
      <c r="E64" s="447">
        <v>3369258</v>
      </c>
      <c r="F64" s="444">
        <v>1130</v>
      </c>
      <c r="G64" s="447"/>
      <c r="H64" s="435">
        <f t="shared" si="4"/>
        <v>3595742</v>
      </c>
      <c r="I64" s="435">
        <f t="shared" si="2"/>
        <v>3374936</v>
      </c>
      <c r="J64" s="447">
        <v>162128</v>
      </c>
      <c r="K64" s="447">
        <v>0</v>
      </c>
      <c r="L64" s="447">
        <v>0</v>
      </c>
      <c r="M64" s="447">
        <v>3212808</v>
      </c>
      <c r="N64" s="444">
        <v>0</v>
      </c>
      <c r="O64" s="447">
        <v>0</v>
      </c>
      <c r="P64" s="447">
        <v>0</v>
      </c>
      <c r="Q64" s="447">
        <v>0</v>
      </c>
      <c r="R64" s="436">
        <v>220806</v>
      </c>
      <c r="S64" s="436">
        <f t="shared" si="5"/>
        <v>3433614</v>
      </c>
      <c r="T64" s="428">
        <f t="shared" si="6"/>
        <v>0.04803883688461055</v>
      </c>
    </row>
    <row r="65" spans="1:20" s="383" customFormat="1" ht="29.25" customHeight="1">
      <c r="A65" s="776"/>
      <c r="B65" s="776"/>
      <c r="C65" s="776"/>
      <c r="D65" s="776"/>
      <c r="E65" s="776"/>
      <c r="F65" s="453"/>
      <c r="G65" s="415"/>
      <c r="H65" s="415"/>
      <c r="I65" s="415"/>
      <c r="J65" s="415"/>
      <c r="K65" s="415"/>
      <c r="L65" s="415"/>
      <c r="M65" s="415"/>
      <c r="N65" s="415"/>
      <c r="O65" s="768" t="str">
        <f>'Thong tin'!B8</f>
        <v>Thái Bình, ngày 10 tháng 6 năm 2016</v>
      </c>
      <c r="P65" s="768"/>
      <c r="Q65" s="768"/>
      <c r="R65" s="768"/>
      <c r="S65" s="768"/>
      <c r="T65" s="768"/>
    </row>
    <row r="66" spans="1:20" s="404" customFormat="1" ht="19.5" customHeight="1">
      <c r="A66" s="417"/>
      <c r="B66" s="773" t="s">
        <v>4</v>
      </c>
      <c r="C66" s="773"/>
      <c r="D66" s="773"/>
      <c r="E66" s="773"/>
      <c r="F66" s="413"/>
      <c r="G66" s="413"/>
      <c r="H66" s="413"/>
      <c r="I66" s="413"/>
      <c r="J66" s="413"/>
      <c r="K66" s="413"/>
      <c r="L66" s="413"/>
      <c r="M66" s="413"/>
      <c r="N66" s="413"/>
      <c r="O66" s="767" t="str">
        <f>'Thong tin'!B7</f>
        <v>CỤC TRƯỞNG</v>
      </c>
      <c r="P66" s="767"/>
      <c r="Q66" s="767"/>
      <c r="R66" s="767"/>
      <c r="S66" s="767"/>
      <c r="T66" s="767"/>
    </row>
    <row r="67" spans="1:20" ht="18.75">
      <c r="A67" s="411"/>
      <c r="B67" s="780"/>
      <c r="C67" s="780"/>
      <c r="D67" s="780"/>
      <c r="E67" s="412"/>
      <c r="F67" s="412"/>
      <c r="G67" s="412"/>
      <c r="H67" s="412"/>
      <c r="I67" s="412"/>
      <c r="J67" s="412"/>
      <c r="K67" s="412"/>
      <c r="L67" s="412"/>
      <c r="M67" s="412"/>
      <c r="N67" s="412"/>
      <c r="O67" s="778"/>
      <c r="P67" s="778"/>
      <c r="Q67" s="778"/>
      <c r="R67" s="778"/>
      <c r="S67" s="778"/>
      <c r="T67" s="778"/>
    </row>
    <row r="68" spans="1:20" ht="18.75">
      <c r="A68" s="411"/>
      <c r="B68" s="411"/>
      <c r="C68" s="411"/>
      <c r="D68" s="412"/>
      <c r="E68" s="412"/>
      <c r="F68" s="412"/>
      <c r="G68" s="412"/>
      <c r="H68" s="412"/>
      <c r="I68" s="412"/>
      <c r="J68" s="412"/>
      <c r="K68" s="412"/>
      <c r="L68" s="412"/>
      <c r="M68" s="412"/>
      <c r="N68" s="412"/>
      <c r="O68" s="412"/>
      <c r="P68" s="412"/>
      <c r="Q68" s="412"/>
      <c r="R68" s="412"/>
      <c r="S68" s="411"/>
      <c r="T68" s="411"/>
    </row>
    <row r="69" spans="1:20" ht="15.75">
      <c r="A69" s="410"/>
      <c r="B69" s="785"/>
      <c r="C69" s="785"/>
      <c r="D69" s="785"/>
      <c r="E69" s="420"/>
      <c r="F69" s="420"/>
      <c r="G69" s="454"/>
      <c r="H69" s="420"/>
      <c r="I69" s="420"/>
      <c r="J69" s="420"/>
      <c r="K69" s="420"/>
      <c r="L69" s="420"/>
      <c r="M69" s="420"/>
      <c r="N69" s="420"/>
      <c r="O69" s="420"/>
      <c r="P69" s="420"/>
      <c r="Q69" s="785"/>
      <c r="R69" s="785"/>
      <c r="S69" s="785"/>
      <c r="T69" s="410"/>
    </row>
    <row r="70" spans="1:20" ht="15.75" customHeight="1">
      <c r="A70" s="421"/>
      <c r="B70" s="416"/>
      <c r="C70" s="416"/>
      <c r="D70" s="422"/>
      <c r="E70" s="422"/>
      <c r="F70" s="422"/>
      <c r="G70" s="422"/>
      <c r="H70" s="422"/>
      <c r="I70" s="422"/>
      <c r="J70" s="422"/>
      <c r="K70" s="422"/>
      <c r="L70" s="422"/>
      <c r="M70" s="422"/>
      <c r="N70" s="422"/>
      <c r="O70" s="422"/>
      <c r="P70" s="422"/>
      <c r="Q70" s="422"/>
      <c r="R70" s="422"/>
      <c r="S70" s="416"/>
      <c r="T70" s="416"/>
    </row>
    <row r="71" spans="1:20" ht="15.75" customHeight="1">
      <c r="A71" s="410"/>
      <c r="B71" s="783"/>
      <c r="C71" s="783"/>
      <c r="D71" s="783"/>
      <c r="E71" s="783"/>
      <c r="F71" s="783"/>
      <c r="G71" s="783"/>
      <c r="H71" s="783"/>
      <c r="I71" s="783"/>
      <c r="J71" s="783"/>
      <c r="K71" s="783"/>
      <c r="L71" s="783"/>
      <c r="M71" s="783"/>
      <c r="N71" s="783"/>
      <c r="O71" s="783"/>
      <c r="P71" s="783"/>
      <c r="Q71" s="420"/>
      <c r="R71" s="420"/>
      <c r="S71" s="410"/>
      <c r="T71" s="410"/>
    </row>
    <row r="72" spans="1:20" ht="15.75">
      <c r="A72" s="423"/>
      <c r="B72" s="423"/>
      <c r="C72" s="423"/>
      <c r="D72" s="423"/>
      <c r="E72" s="423"/>
      <c r="F72" s="423"/>
      <c r="G72" s="423"/>
      <c r="H72" s="423"/>
      <c r="I72" s="423"/>
      <c r="J72" s="423"/>
      <c r="K72" s="423"/>
      <c r="L72" s="423"/>
      <c r="M72" s="423"/>
      <c r="N72" s="423"/>
      <c r="O72" s="423"/>
      <c r="P72" s="423"/>
      <c r="Q72" s="423"/>
      <c r="R72" s="410"/>
      <c r="S72" s="410"/>
      <c r="T72" s="410"/>
    </row>
    <row r="73" spans="1:20" ht="18.75">
      <c r="A73" s="410"/>
      <c r="B73" s="777" t="str">
        <f>'Thong tin'!B5</f>
        <v>Hà Thành</v>
      </c>
      <c r="C73" s="777"/>
      <c r="D73" s="777"/>
      <c r="E73" s="777"/>
      <c r="F73" s="416"/>
      <c r="G73" s="416"/>
      <c r="H73" s="416"/>
      <c r="I73" s="416"/>
      <c r="J73" s="416"/>
      <c r="K73" s="416"/>
      <c r="L73" s="416"/>
      <c r="M73" s="416"/>
      <c r="N73" s="416"/>
      <c r="O73" s="777" t="str">
        <f>'Thong tin'!B6</f>
        <v>Nguyễn Ngọc Tăng</v>
      </c>
      <c r="P73" s="777"/>
      <c r="Q73" s="777"/>
      <c r="R73" s="777"/>
      <c r="S73" s="777"/>
      <c r="T73" s="777"/>
    </row>
    <row r="74" spans="2:20" ht="18.75">
      <c r="B74" s="781"/>
      <c r="C74" s="781"/>
      <c r="D74" s="781"/>
      <c r="E74" s="781"/>
      <c r="F74" s="384"/>
      <c r="G74" s="384"/>
      <c r="H74" s="384"/>
      <c r="I74" s="384"/>
      <c r="J74" s="384"/>
      <c r="K74" s="384"/>
      <c r="L74" s="384"/>
      <c r="M74" s="384"/>
      <c r="N74" s="384"/>
      <c r="O74" s="384"/>
      <c r="P74" s="781"/>
      <c r="Q74" s="781"/>
      <c r="R74" s="781"/>
      <c r="S74" s="781"/>
      <c r="T74" s="782"/>
    </row>
  </sheetData>
  <sheetProtection/>
  <protectedRanges>
    <protectedRange password="C71F" sqref="J27:R27 D49:R49 J32:R32 J37:R37 J43:R43 J13:R17 J55:R55 D43:G43 D37:G37 D32:G32 D27:G27 D19:G19 D60:G60 J60:R60 H50:I64 S11:T64 D13:G17 D55:G55 J19:R19 C11:C64 H11:I48" name="Range1"/>
  </protectedRanges>
  <mergeCells count="39">
    <mergeCell ref="R7:R9"/>
    <mergeCell ref="I8:I9"/>
    <mergeCell ref="J8:Q8"/>
    <mergeCell ref="H7:H9"/>
    <mergeCell ref="E1:P1"/>
    <mergeCell ref="E2:P2"/>
    <mergeCell ref="E3:P3"/>
    <mergeCell ref="F6:F9"/>
    <mergeCell ref="G6:G9"/>
    <mergeCell ref="H6:R6"/>
    <mergeCell ref="Q5:T5"/>
    <mergeCell ref="D7:E7"/>
    <mergeCell ref="D8:D9"/>
    <mergeCell ref="E8:E9"/>
    <mergeCell ref="A2:D2"/>
    <mergeCell ref="Q2:T2"/>
    <mergeCell ref="Q4:T4"/>
    <mergeCell ref="O67:T67"/>
    <mergeCell ref="B67:D67"/>
    <mergeCell ref="O66:T66"/>
    <mergeCell ref="T6:T9"/>
    <mergeCell ref="I7:Q7"/>
    <mergeCell ref="O65:T65"/>
    <mergeCell ref="S6:S9"/>
    <mergeCell ref="A3:D3"/>
    <mergeCell ref="A65:E65"/>
    <mergeCell ref="Q69:S69"/>
    <mergeCell ref="B69:D69"/>
    <mergeCell ref="A6:B9"/>
    <mergeCell ref="C6:E6"/>
    <mergeCell ref="C7:C9"/>
    <mergeCell ref="B66:E66"/>
    <mergeCell ref="A10:B10"/>
    <mergeCell ref="A11:B11"/>
    <mergeCell ref="B74:E74"/>
    <mergeCell ref="P74:T74"/>
    <mergeCell ref="B73:E73"/>
    <mergeCell ref="B71:P71"/>
    <mergeCell ref="O73:T73"/>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04" t="s">
        <v>29</v>
      </c>
      <c r="B1" s="504"/>
      <c r="C1" s="504"/>
      <c r="D1" s="504"/>
      <c r="E1" s="503" t="s">
        <v>359</v>
      </c>
      <c r="F1" s="503"/>
      <c r="G1" s="503"/>
      <c r="H1" s="503"/>
      <c r="I1" s="503"/>
      <c r="J1" s="503"/>
      <c r="K1" s="503"/>
      <c r="L1" s="31" t="s">
        <v>335</v>
      </c>
      <c r="M1" s="31"/>
      <c r="N1" s="31"/>
      <c r="O1" s="32"/>
      <c r="P1" s="32"/>
    </row>
    <row r="2" spans="1:16" ht="15.75" customHeight="1">
      <c r="A2" s="505" t="s">
        <v>226</v>
      </c>
      <c r="B2" s="505"/>
      <c r="C2" s="505"/>
      <c r="D2" s="505"/>
      <c r="E2" s="503"/>
      <c r="F2" s="503"/>
      <c r="G2" s="503"/>
      <c r="H2" s="503"/>
      <c r="I2" s="503"/>
      <c r="J2" s="503"/>
      <c r="K2" s="503"/>
      <c r="L2" s="495" t="s">
        <v>238</v>
      </c>
      <c r="M2" s="495"/>
      <c r="N2" s="495"/>
      <c r="O2" s="35"/>
      <c r="P2" s="32"/>
    </row>
    <row r="3" spans="1:16" ht="18" customHeight="1">
      <c r="A3" s="505" t="s">
        <v>227</v>
      </c>
      <c r="B3" s="505"/>
      <c r="C3" s="505"/>
      <c r="D3" s="505"/>
      <c r="E3" s="506" t="s">
        <v>355</v>
      </c>
      <c r="F3" s="506"/>
      <c r="G3" s="506"/>
      <c r="H3" s="506"/>
      <c r="I3" s="506"/>
      <c r="J3" s="506"/>
      <c r="K3" s="36"/>
      <c r="L3" s="496" t="s">
        <v>354</v>
      </c>
      <c r="M3" s="496"/>
      <c r="N3" s="496"/>
      <c r="O3" s="32"/>
      <c r="P3" s="32"/>
    </row>
    <row r="4" spans="1:16" ht="21" customHeight="1">
      <c r="A4" s="502" t="s">
        <v>241</v>
      </c>
      <c r="B4" s="502"/>
      <c r="C4" s="502"/>
      <c r="D4" s="502"/>
      <c r="E4" s="39"/>
      <c r="F4" s="40"/>
      <c r="G4" s="41"/>
      <c r="H4" s="41"/>
      <c r="I4" s="41"/>
      <c r="J4" s="41"/>
      <c r="K4" s="32"/>
      <c r="L4" s="495" t="s">
        <v>233</v>
      </c>
      <c r="M4" s="495"/>
      <c r="N4" s="495"/>
      <c r="O4" s="35"/>
      <c r="P4" s="32"/>
    </row>
    <row r="5" spans="1:16" ht="18" customHeight="1">
      <c r="A5" s="41"/>
      <c r="B5" s="32"/>
      <c r="C5" s="42"/>
      <c r="D5" s="500"/>
      <c r="E5" s="500"/>
      <c r="F5" s="500"/>
      <c r="G5" s="500"/>
      <c r="H5" s="500"/>
      <c r="I5" s="500"/>
      <c r="J5" s="500"/>
      <c r="K5" s="500"/>
      <c r="L5" s="43" t="s">
        <v>242</v>
      </c>
      <c r="M5" s="43"/>
      <c r="N5" s="43"/>
      <c r="O5" s="32"/>
      <c r="P5" s="32"/>
    </row>
    <row r="6" spans="1:18" ht="33" customHeight="1">
      <c r="A6" s="456" t="s">
        <v>53</v>
      </c>
      <c r="B6" s="457"/>
      <c r="C6" s="501" t="s">
        <v>243</v>
      </c>
      <c r="D6" s="501"/>
      <c r="E6" s="501"/>
      <c r="F6" s="501"/>
      <c r="G6" s="497" t="s">
        <v>7</v>
      </c>
      <c r="H6" s="498"/>
      <c r="I6" s="498"/>
      <c r="J6" s="498"/>
      <c r="K6" s="498"/>
      <c r="L6" s="498"/>
      <c r="M6" s="498"/>
      <c r="N6" s="499"/>
      <c r="O6" s="513" t="s">
        <v>244</v>
      </c>
      <c r="P6" s="514"/>
      <c r="Q6" s="514"/>
      <c r="R6" s="515"/>
    </row>
    <row r="7" spans="1:18" ht="29.25" customHeight="1">
      <c r="A7" s="489"/>
      <c r="B7" s="490"/>
      <c r="C7" s="501"/>
      <c r="D7" s="501"/>
      <c r="E7" s="501"/>
      <c r="F7" s="501"/>
      <c r="G7" s="497" t="s">
        <v>245</v>
      </c>
      <c r="H7" s="498"/>
      <c r="I7" s="498"/>
      <c r="J7" s="499"/>
      <c r="K7" s="497" t="s">
        <v>88</v>
      </c>
      <c r="L7" s="498"/>
      <c r="M7" s="498"/>
      <c r="N7" s="499"/>
      <c r="O7" s="45" t="s">
        <v>246</v>
      </c>
      <c r="P7" s="45" t="s">
        <v>247</v>
      </c>
      <c r="Q7" s="516" t="s">
        <v>248</v>
      </c>
      <c r="R7" s="516" t="s">
        <v>249</v>
      </c>
    </row>
    <row r="8" spans="1:18" ht="26.25" customHeight="1">
      <c r="A8" s="489"/>
      <c r="B8" s="490"/>
      <c r="C8" s="462" t="s">
        <v>85</v>
      </c>
      <c r="D8" s="463"/>
      <c r="E8" s="462" t="s">
        <v>84</v>
      </c>
      <c r="F8" s="463"/>
      <c r="G8" s="462" t="s">
        <v>86</v>
      </c>
      <c r="H8" s="455"/>
      <c r="I8" s="462" t="s">
        <v>87</v>
      </c>
      <c r="J8" s="455"/>
      <c r="K8" s="462" t="s">
        <v>89</v>
      </c>
      <c r="L8" s="455"/>
      <c r="M8" s="462" t="s">
        <v>90</v>
      </c>
      <c r="N8" s="455"/>
      <c r="O8" s="518" t="s">
        <v>250</v>
      </c>
      <c r="P8" s="519" t="s">
        <v>251</v>
      </c>
      <c r="Q8" s="516"/>
      <c r="R8" s="516"/>
    </row>
    <row r="9" spans="1:18" ht="30.75" customHeight="1">
      <c r="A9" s="489"/>
      <c r="B9" s="490"/>
      <c r="C9" s="46" t="s">
        <v>3</v>
      </c>
      <c r="D9" s="44" t="s">
        <v>9</v>
      </c>
      <c r="E9" s="44" t="s">
        <v>3</v>
      </c>
      <c r="F9" s="44" t="s">
        <v>9</v>
      </c>
      <c r="G9" s="47" t="s">
        <v>3</v>
      </c>
      <c r="H9" s="47" t="s">
        <v>9</v>
      </c>
      <c r="I9" s="47" t="s">
        <v>3</v>
      </c>
      <c r="J9" s="47" t="s">
        <v>9</v>
      </c>
      <c r="K9" s="47" t="s">
        <v>3</v>
      </c>
      <c r="L9" s="47" t="s">
        <v>9</v>
      </c>
      <c r="M9" s="47" t="s">
        <v>3</v>
      </c>
      <c r="N9" s="47" t="s">
        <v>9</v>
      </c>
      <c r="O9" s="518"/>
      <c r="P9" s="520"/>
      <c r="Q9" s="517"/>
      <c r="R9" s="517"/>
    </row>
    <row r="10" spans="1:18" s="52" customFormat="1" ht="18" customHeight="1">
      <c r="A10" s="509" t="s">
        <v>6</v>
      </c>
      <c r="B10" s="509"/>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11" t="s">
        <v>252</v>
      </c>
      <c r="B11" s="51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493" t="s">
        <v>356</v>
      </c>
      <c r="B12" s="49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491" t="s">
        <v>31</v>
      </c>
      <c r="B13" s="49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10" t="s">
        <v>357</v>
      </c>
      <c r="C28" s="510"/>
      <c r="D28" s="510"/>
      <c r="E28" s="510"/>
      <c r="F28" s="75"/>
      <c r="G28" s="76"/>
      <c r="H28" s="76"/>
      <c r="I28" s="76"/>
      <c r="J28" s="510" t="s">
        <v>358</v>
      </c>
      <c r="K28" s="510"/>
      <c r="L28" s="510"/>
      <c r="M28" s="510"/>
      <c r="N28" s="510"/>
      <c r="O28" s="77"/>
      <c r="P28" s="77"/>
      <c r="AG28" s="78" t="s">
        <v>273</v>
      </c>
      <c r="AI28" s="79">
        <f>82/88</f>
        <v>0.9318181818181818</v>
      </c>
    </row>
    <row r="29" spans="1:16" s="85" customFormat="1" ht="19.5" customHeight="1">
      <c r="A29" s="80"/>
      <c r="B29" s="461" t="s">
        <v>35</v>
      </c>
      <c r="C29" s="461"/>
      <c r="D29" s="461"/>
      <c r="E29" s="461"/>
      <c r="F29" s="82"/>
      <c r="G29" s="83"/>
      <c r="H29" s="83"/>
      <c r="I29" s="83"/>
      <c r="J29" s="461" t="s">
        <v>274</v>
      </c>
      <c r="K29" s="461"/>
      <c r="L29" s="461"/>
      <c r="M29" s="461"/>
      <c r="N29" s="461"/>
      <c r="O29" s="84"/>
      <c r="P29" s="84"/>
    </row>
    <row r="30" spans="1:16" s="85" customFormat="1" ht="19.5" customHeight="1">
      <c r="A30" s="80"/>
      <c r="B30" s="507"/>
      <c r="C30" s="507"/>
      <c r="D30" s="507"/>
      <c r="E30" s="82"/>
      <c r="F30" s="82"/>
      <c r="G30" s="83"/>
      <c r="H30" s="83"/>
      <c r="I30" s="83"/>
      <c r="J30" s="508"/>
      <c r="K30" s="508"/>
      <c r="L30" s="508"/>
      <c r="M30" s="508"/>
      <c r="N30" s="508"/>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522" t="s">
        <v>275</v>
      </c>
      <c r="C32" s="522"/>
      <c r="D32" s="522"/>
      <c r="E32" s="522"/>
      <c r="F32" s="87"/>
      <c r="G32" s="88"/>
      <c r="H32" s="88"/>
      <c r="I32" s="88"/>
      <c r="J32" s="521" t="s">
        <v>275</v>
      </c>
      <c r="K32" s="521"/>
      <c r="L32" s="521"/>
      <c r="M32" s="521"/>
      <c r="N32" s="521"/>
      <c r="O32" s="84"/>
      <c r="P32" s="84"/>
    </row>
    <row r="33" spans="1:16" s="85" customFormat="1" ht="19.5" customHeight="1">
      <c r="A33" s="80"/>
      <c r="B33" s="461" t="s">
        <v>276</v>
      </c>
      <c r="C33" s="461"/>
      <c r="D33" s="461"/>
      <c r="E33" s="461"/>
      <c r="F33" s="82"/>
      <c r="G33" s="83"/>
      <c r="H33" s="83"/>
      <c r="I33" s="83"/>
      <c r="J33" s="81"/>
      <c r="K33" s="461" t="s">
        <v>276</v>
      </c>
      <c r="L33" s="461"/>
      <c r="M33" s="461"/>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459" t="s">
        <v>229</v>
      </c>
      <c r="C36" s="459"/>
      <c r="D36" s="459"/>
      <c r="E36" s="459"/>
      <c r="F36" s="91"/>
      <c r="G36" s="91"/>
      <c r="H36" s="91"/>
      <c r="I36" s="91"/>
      <c r="J36" s="460" t="s">
        <v>230</v>
      </c>
      <c r="K36" s="460"/>
      <c r="L36" s="460"/>
      <c r="M36" s="460"/>
      <c r="N36" s="460"/>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58" t="s">
        <v>26</v>
      </c>
      <c r="B1" s="558"/>
      <c r="C1" s="98"/>
      <c r="D1" s="561" t="s">
        <v>336</v>
      </c>
      <c r="E1" s="561"/>
      <c r="F1" s="561"/>
      <c r="G1" s="561"/>
      <c r="H1" s="561"/>
      <c r="I1" s="561"/>
      <c r="J1" s="561"/>
      <c r="K1" s="561"/>
      <c r="L1" s="561"/>
      <c r="M1" s="537" t="s">
        <v>277</v>
      </c>
      <c r="N1" s="538"/>
      <c r="O1" s="538"/>
      <c r="P1" s="538"/>
    </row>
    <row r="2" spans="1:16" s="42" customFormat="1" ht="34.5" customHeight="1">
      <c r="A2" s="560" t="s">
        <v>278</v>
      </c>
      <c r="B2" s="560"/>
      <c r="C2" s="560"/>
      <c r="D2" s="561"/>
      <c r="E2" s="561"/>
      <c r="F2" s="561"/>
      <c r="G2" s="561"/>
      <c r="H2" s="561"/>
      <c r="I2" s="561"/>
      <c r="J2" s="561"/>
      <c r="K2" s="561"/>
      <c r="L2" s="561"/>
      <c r="M2" s="539" t="s">
        <v>337</v>
      </c>
      <c r="N2" s="540"/>
      <c r="O2" s="540"/>
      <c r="P2" s="540"/>
    </row>
    <row r="3" spans="1:16" s="42" customFormat="1" ht="19.5" customHeight="1">
      <c r="A3" s="559" t="s">
        <v>279</v>
      </c>
      <c r="B3" s="559"/>
      <c r="C3" s="559"/>
      <c r="D3" s="561"/>
      <c r="E3" s="561"/>
      <c r="F3" s="561"/>
      <c r="G3" s="561"/>
      <c r="H3" s="561"/>
      <c r="I3" s="561"/>
      <c r="J3" s="561"/>
      <c r="K3" s="561"/>
      <c r="L3" s="561"/>
      <c r="M3" s="539" t="s">
        <v>280</v>
      </c>
      <c r="N3" s="540"/>
      <c r="O3" s="540"/>
      <c r="P3" s="540"/>
    </row>
    <row r="4" spans="1:16" s="103" customFormat="1" ht="18.75" customHeight="1">
      <c r="A4" s="99"/>
      <c r="B4" s="99"/>
      <c r="C4" s="100"/>
      <c r="D4" s="500"/>
      <c r="E4" s="500"/>
      <c r="F4" s="500"/>
      <c r="G4" s="500"/>
      <c r="H4" s="500"/>
      <c r="I4" s="500"/>
      <c r="J4" s="500"/>
      <c r="K4" s="500"/>
      <c r="L4" s="500"/>
      <c r="M4" s="101" t="s">
        <v>281</v>
      </c>
      <c r="N4" s="102"/>
      <c r="O4" s="102"/>
      <c r="P4" s="102"/>
    </row>
    <row r="5" spans="1:16" ht="49.5" customHeight="1">
      <c r="A5" s="549" t="s">
        <v>53</v>
      </c>
      <c r="B5" s="550"/>
      <c r="C5" s="555" t="s">
        <v>78</v>
      </c>
      <c r="D5" s="523"/>
      <c r="E5" s="523"/>
      <c r="F5" s="523"/>
      <c r="G5" s="523"/>
      <c r="H5" s="523"/>
      <c r="I5" s="523"/>
      <c r="J5" s="523"/>
      <c r="K5" s="536" t="s">
        <v>77</v>
      </c>
      <c r="L5" s="536"/>
      <c r="M5" s="536"/>
      <c r="N5" s="536"/>
      <c r="O5" s="536"/>
      <c r="P5" s="536"/>
    </row>
    <row r="6" spans="1:16" ht="20.25" customHeight="1">
      <c r="A6" s="551"/>
      <c r="B6" s="552"/>
      <c r="C6" s="555" t="s">
        <v>3</v>
      </c>
      <c r="D6" s="523"/>
      <c r="E6" s="523"/>
      <c r="F6" s="524"/>
      <c r="G6" s="536" t="s">
        <v>9</v>
      </c>
      <c r="H6" s="536"/>
      <c r="I6" s="536"/>
      <c r="J6" s="536"/>
      <c r="K6" s="541" t="s">
        <v>3</v>
      </c>
      <c r="L6" s="541"/>
      <c r="M6" s="541"/>
      <c r="N6" s="542" t="s">
        <v>9</v>
      </c>
      <c r="O6" s="542"/>
      <c r="P6" s="542"/>
    </row>
    <row r="7" spans="1:16" ht="52.5" customHeight="1">
      <c r="A7" s="551"/>
      <c r="B7" s="552"/>
      <c r="C7" s="556" t="s">
        <v>282</v>
      </c>
      <c r="D7" s="523" t="s">
        <v>74</v>
      </c>
      <c r="E7" s="523"/>
      <c r="F7" s="524"/>
      <c r="G7" s="536" t="s">
        <v>283</v>
      </c>
      <c r="H7" s="536" t="s">
        <v>74</v>
      </c>
      <c r="I7" s="536"/>
      <c r="J7" s="536"/>
      <c r="K7" s="536" t="s">
        <v>32</v>
      </c>
      <c r="L7" s="536" t="s">
        <v>75</v>
      </c>
      <c r="M7" s="536"/>
      <c r="N7" s="536" t="s">
        <v>60</v>
      </c>
      <c r="O7" s="536" t="s">
        <v>75</v>
      </c>
      <c r="P7" s="536"/>
    </row>
    <row r="8" spans="1:16" ht="15.75" customHeight="1">
      <c r="A8" s="551"/>
      <c r="B8" s="552"/>
      <c r="C8" s="556"/>
      <c r="D8" s="536" t="s">
        <v>36</v>
      </c>
      <c r="E8" s="536" t="s">
        <v>37</v>
      </c>
      <c r="F8" s="536" t="s">
        <v>40</v>
      </c>
      <c r="G8" s="536"/>
      <c r="H8" s="536" t="s">
        <v>36</v>
      </c>
      <c r="I8" s="536" t="s">
        <v>37</v>
      </c>
      <c r="J8" s="536" t="s">
        <v>40</v>
      </c>
      <c r="K8" s="536"/>
      <c r="L8" s="536" t="s">
        <v>14</v>
      </c>
      <c r="M8" s="536" t="s">
        <v>13</v>
      </c>
      <c r="N8" s="536"/>
      <c r="O8" s="536" t="s">
        <v>14</v>
      </c>
      <c r="P8" s="536" t="s">
        <v>13</v>
      </c>
    </row>
    <row r="9" spans="1:16" ht="44.25" customHeight="1">
      <c r="A9" s="553"/>
      <c r="B9" s="554"/>
      <c r="C9" s="557"/>
      <c r="D9" s="536"/>
      <c r="E9" s="536"/>
      <c r="F9" s="536"/>
      <c r="G9" s="536"/>
      <c r="H9" s="536"/>
      <c r="I9" s="536"/>
      <c r="J9" s="536"/>
      <c r="K9" s="536"/>
      <c r="L9" s="536"/>
      <c r="M9" s="536"/>
      <c r="N9" s="536"/>
      <c r="O9" s="536"/>
      <c r="P9" s="536"/>
    </row>
    <row r="10" spans="1:16" ht="15" customHeight="1">
      <c r="A10" s="547" t="s">
        <v>6</v>
      </c>
      <c r="B10" s="548"/>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534" t="s">
        <v>284</v>
      </c>
      <c r="B11" s="53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43" t="s">
        <v>285</v>
      </c>
      <c r="B12" s="54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45" t="s">
        <v>33</v>
      </c>
      <c r="B13" s="54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30" t="s">
        <v>338</v>
      </c>
      <c r="C28" s="531"/>
      <c r="D28" s="531"/>
      <c r="E28" s="531"/>
      <c r="F28" s="123"/>
      <c r="G28" s="123"/>
      <c r="H28" s="123"/>
      <c r="I28" s="123"/>
      <c r="J28" s="123"/>
      <c r="K28" s="525" t="s">
        <v>339</v>
      </c>
      <c r="L28" s="525"/>
      <c r="M28" s="525"/>
      <c r="N28" s="525"/>
      <c r="O28" s="525"/>
      <c r="P28" s="525"/>
      <c r="AG28" s="73" t="s">
        <v>273</v>
      </c>
      <c r="AI28" s="113">
        <f>82/88</f>
        <v>0.9318181818181818</v>
      </c>
    </row>
    <row r="29" spans="2:16" ht="16.5">
      <c r="B29" s="531"/>
      <c r="C29" s="531"/>
      <c r="D29" s="531"/>
      <c r="E29" s="531"/>
      <c r="F29" s="123"/>
      <c r="G29" s="123"/>
      <c r="H29" s="123"/>
      <c r="I29" s="123"/>
      <c r="J29" s="123"/>
      <c r="K29" s="525"/>
      <c r="L29" s="525"/>
      <c r="M29" s="525"/>
      <c r="N29" s="525"/>
      <c r="O29" s="525"/>
      <c r="P29" s="525"/>
    </row>
    <row r="30" spans="2:16" ht="21" customHeight="1">
      <c r="B30" s="531"/>
      <c r="C30" s="531"/>
      <c r="D30" s="531"/>
      <c r="E30" s="531"/>
      <c r="F30" s="123"/>
      <c r="G30" s="123"/>
      <c r="H30" s="123"/>
      <c r="I30" s="123"/>
      <c r="J30" s="123"/>
      <c r="K30" s="525"/>
      <c r="L30" s="525"/>
      <c r="M30" s="525"/>
      <c r="N30" s="525"/>
      <c r="O30" s="525"/>
      <c r="P30" s="525"/>
    </row>
    <row r="32" spans="2:16" ht="16.5" customHeight="1">
      <c r="B32" s="533" t="s">
        <v>276</v>
      </c>
      <c r="C32" s="533"/>
      <c r="D32" s="533"/>
      <c r="E32" s="124"/>
      <c r="F32" s="124"/>
      <c r="G32" s="124"/>
      <c r="H32" s="124"/>
      <c r="I32" s="124"/>
      <c r="J32" s="124"/>
      <c r="K32" s="532" t="s">
        <v>340</v>
      </c>
      <c r="L32" s="532"/>
      <c r="M32" s="532"/>
      <c r="N32" s="532"/>
      <c r="O32" s="532"/>
      <c r="P32" s="532"/>
    </row>
    <row r="33" ht="12.75" customHeight="1"/>
    <row r="34" spans="2:5" ht="15.75">
      <c r="B34" s="125"/>
      <c r="C34" s="125"/>
      <c r="D34" s="125"/>
      <c r="E34" s="125"/>
    </row>
    <row r="35" ht="15.75" hidden="1"/>
    <row r="36" spans="2:16" ht="15.75">
      <c r="B36" s="528" t="s">
        <v>229</v>
      </c>
      <c r="C36" s="528"/>
      <c r="D36" s="528"/>
      <c r="E36" s="528"/>
      <c r="F36" s="126"/>
      <c r="G36" s="126"/>
      <c r="H36" s="126"/>
      <c r="I36" s="126"/>
      <c r="K36" s="529" t="s">
        <v>230</v>
      </c>
      <c r="L36" s="529"/>
      <c r="M36" s="529"/>
      <c r="N36" s="529"/>
      <c r="O36" s="529"/>
      <c r="P36" s="529"/>
    </row>
    <row r="39" ht="15.75">
      <c r="A39" s="128" t="s">
        <v>41</v>
      </c>
    </row>
    <row r="40" spans="1:6" ht="15.75">
      <c r="A40" s="129"/>
      <c r="B40" s="130" t="s">
        <v>46</v>
      </c>
      <c r="C40" s="130"/>
      <c r="D40" s="130"/>
      <c r="E40" s="130"/>
      <c r="F40" s="130"/>
    </row>
    <row r="41" spans="1:14" ht="15.75" customHeight="1">
      <c r="A41" s="131" t="s">
        <v>25</v>
      </c>
      <c r="B41" s="527" t="s">
        <v>49</v>
      </c>
      <c r="C41" s="527"/>
      <c r="D41" s="527"/>
      <c r="E41" s="527"/>
      <c r="F41" s="527"/>
      <c r="G41" s="131"/>
      <c r="H41" s="131"/>
      <c r="I41" s="131"/>
      <c r="J41" s="131"/>
      <c r="K41" s="131"/>
      <c r="L41" s="131"/>
      <c r="M41" s="131"/>
      <c r="N41" s="131"/>
    </row>
    <row r="42" spans="1:14" ht="15" customHeight="1">
      <c r="A42" s="131"/>
      <c r="B42" s="526" t="s">
        <v>50</v>
      </c>
      <c r="C42" s="526"/>
      <c r="D42" s="526"/>
      <c r="E42" s="526"/>
      <c r="F42" s="526"/>
      <c r="G42" s="526"/>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L7:M7"/>
    <mergeCell ref="A11:B11"/>
    <mergeCell ref="P8:P9"/>
    <mergeCell ref="O8:O9"/>
    <mergeCell ref="M1:P1"/>
    <mergeCell ref="M2:P2"/>
    <mergeCell ref="M3:P3"/>
    <mergeCell ref="H8:H9"/>
    <mergeCell ref="L8:L9"/>
    <mergeCell ref="M8:M9"/>
    <mergeCell ref="K6:M6"/>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04" t="s">
        <v>95</v>
      </c>
      <c r="B1" s="504"/>
      <c r="C1" s="504"/>
      <c r="D1" s="571" t="s">
        <v>341</v>
      </c>
      <c r="E1" s="571"/>
      <c r="F1" s="571"/>
      <c r="G1" s="571"/>
      <c r="H1" s="571"/>
      <c r="I1" s="571"/>
      <c r="J1" s="575" t="s">
        <v>342</v>
      </c>
      <c r="K1" s="576"/>
      <c r="L1" s="576"/>
    </row>
    <row r="2" spans="1:13" ht="15.75" customHeight="1">
      <c r="A2" s="583" t="s">
        <v>287</v>
      </c>
      <c r="B2" s="583"/>
      <c r="C2" s="583"/>
      <c r="D2" s="571"/>
      <c r="E2" s="571"/>
      <c r="F2" s="571"/>
      <c r="G2" s="571"/>
      <c r="H2" s="571"/>
      <c r="I2" s="571"/>
      <c r="J2" s="576" t="s">
        <v>288</v>
      </c>
      <c r="K2" s="576"/>
      <c r="L2" s="576"/>
      <c r="M2" s="133"/>
    </row>
    <row r="3" spans="1:13" ht="15.75" customHeight="1">
      <c r="A3" s="505" t="s">
        <v>239</v>
      </c>
      <c r="B3" s="505"/>
      <c r="C3" s="505"/>
      <c r="D3" s="571"/>
      <c r="E3" s="571"/>
      <c r="F3" s="571"/>
      <c r="G3" s="571"/>
      <c r="H3" s="571"/>
      <c r="I3" s="571"/>
      <c r="J3" s="575" t="s">
        <v>343</v>
      </c>
      <c r="K3" s="575"/>
      <c r="L3" s="575"/>
      <c r="M3" s="37"/>
    </row>
    <row r="4" spans="1:13" ht="15.75" customHeight="1">
      <c r="A4" s="574" t="s">
        <v>241</v>
      </c>
      <c r="B4" s="574"/>
      <c r="C4" s="574"/>
      <c r="D4" s="573"/>
      <c r="E4" s="573"/>
      <c r="F4" s="573"/>
      <c r="G4" s="573"/>
      <c r="H4" s="573"/>
      <c r="I4" s="573"/>
      <c r="J4" s="576" t="s">
        <v>289</v>
      </c>
      <c r="K4" s="576"/>
      <c r="L4" s="576"/>
      <c r="M4" s="133"/>
    </row>
    <row r="5" spans="1:13" ht="15.75">
      <c r="A5" s="134"/>
      <c r="B5" s="134"/>
      <c r="C5" s="34"/>
      <c r="D5" s="34"/>
      <c r="E5" s="34"/>
      <c r="F5" s="34"/>
      <c r="G5" s="34"/>
      <c r="H5" s="34"/>
      <c r="I5" s="34"/>
      <c r="J5" s="572" t="s">
        <v>8</v>
      </c>
      <c r="K5" s="572"/>
      <c r="L5" s="572"/>
      <c r="M5" s="133"/>
    </row>
    <row r="6" spans="1:14" ht="15.75">
      <c r="A6" s="577" t="s">
        <v>53</v>
      </c>
      <c r="B6" s="578"/>
      <c r="C6" s="536" t="s">
        <v>290</v>
      </c>
      <c r="D6" s="591" t="s">
        <v>291</v>
      </c>
      <c r="E6" s="591"/>
      <c r="F6" s="591"/>
      <c r="G6" s="591"/>
      <c r="H6" s="591"/>
      <c r="I6" s="591"/>
      <c r="J6" s="501" t="s">
        <v>93</v>
      </c>
      <c r="K6" s="501"/>
      <c r="L6" s="501"/>
      <c r="M6" s="584" t="s">
        <v>292</v>
      </c>
      <c r="N6" s="590" t="s">
        <v>293</v>
      </c>
    </row>
    <row r="7" spans="1:14" ht="15.75" customHeight="1">
      <c r="A7" s="579"/>
      <c r="B7" s="580"/>
      <c r="C7" s="536"/>
      <c r="D7" s="591" t="s">
        <v>7</v>
      </c>
      <c r="E7" s="591"/>
      <c r="F7" s="591"/>
      <c r="G7" s="591"/>
      <c r="H7" s="591"/>
      <c r="I7" s="591"/>
      <c r="J7" s="501"/>
      <c r="K7" s="501"/>
      <c r="L7" s="501"/>
      <c r="M7" s="584"/>
      <c r="N7" s="590"/>
    </row>
    <row r="8" spans="1:14" s="73" customFormat="1" ht="31.5" customHeight="1">
      <c r="A8" s="579"/>
      <c r="B8" s="580"/>
      <c r="C8" s="536"/>
      <c r="D8" s="501" t="s">
        <v>91</v>
      </c>
      <c r="E8" s="501" t="s">
        <v>92</v>
      </c>
      <c r="F8" s="501"/>
      <c r="G8" s="501"/>
      <c r="H8" s="501"/>
      <c r="I8" s="501"/>
      <c r="J8" s="501"/>
      <c r="K8" s="501"/>
      <c r="L8" s="501"/>
      <c r="M8" s="584"/>
      <c r="N8" s="590"/>
    </row>
    <row r="9" spans="1:14" s="73" customFormat="1" ht="15.75" customHeight="1">
      <c r="A9" s="579"/>
      <c r="B9" s="580"/>
      <c r="C9" s="536"/>
      <c r="D9" s="501"/>
      <c r="E9" s="501" t="s">
        <v>94</v>
      </c>
      <c r="F9" s="501" t="s">
        <v>7</v>
      </c>
      <c r="G9" s="501"/>
      <c r="H9" s="501"/>
      <c r="I9" s="501"/>
      <c r="J9" s="501" t="s">
        <v>7</v>
      </c>
      <c r="K9" s="501"/>
      <c r="L9" s="501"/>
      <c r="M9" s="584"/>
      <c r="N9" s="590"/>
    </row>
    <row r="10" spans="1:14" s="73" customFormat="1" ht="86.25" customHeight="1">
      <c r="A10" s="581"/>
      <c r="B10" s="582"/>
      <c r="C10" s="536"/>
      <c r="D10" s="501"/>
      <c r="E10" s="501"/>
      <c r="F10" s="104" t="s">
        <v>22</v>
      </c>
      <c r="G10" s="104" t="s">
        <v>24</v>
      </c>
      <c r="H10" s="104" t="s">
        <v>16</v>
      </c>
      <c r="I10" s="104" t="s">
        <v>23</v>
      </c>
      <c r="J10" s="104" t="s">
        <v>15</v>
      </c>
      <c r="K10" s="104" t="s">
        <v>20</v>
      </c>
      <c r="L10" s="104" t="s">
        <v>21</v>
      </c>
      <c r="M10" s="584"/>
      <c r="N10" s="590"/>
    </row>
    <row r="11" spans="1:32" ht="13.5" customHeight="1">
      <c r="A11" s="566" t="s">
        <v>5</v>
      </c>
      <c r="B11" s="567"/>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588" t="s">
        <v>284</v>
      </c>
      <c r="B12" s="589"/>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586" t="s">
        <v>240</v>
      </c>
      <c r="B13" s="587"/>
      <c r="C13" s="139">
        <v>59</v>
      </c>
      <c r="D13" s="139">
        <v>43</v>
      </c>
      <c r="E13" s="139">
        <v>0</v>
      </c>
      <c r="F13" s="139">
        <v>5</v>
      </c>
      <c r="G13" s="139">
        <v>2</v>
      </c>
      <c r="H13" s="139">
        <v>7</v>
      </c>
      <c r="I13" s="139">
        <v>2</v>
      </c>
      <c r="J13" s="139">
        <v>10</v>
      </c>
      <c r="K13" s="139">
        <v>44</v>
      </c>
      <c r="L13" s="139">
        <v>5</v>
      </c>
      <c r="M13" s="136"/>
      <c r="N13" s="137"/>
    </row>
    <row r="14" spans="1:37" s="52" customFormat="1" ht="16.5" customHeight="1">
      <c r="A14" s="564" t="s">
        <v>30</v>
      </c>
      <c r="B14" s="56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10" t="s">
        <v>344</v>
      </c>
      <c r="B29" s="568"/>
      <c r="C29" s="568"/>
      <c r="D29" s="568"/>
      <c r="E29" s="158"/>
      <c r="F29" s="158"/>
      <c r="G29" s="158"/>
      <c r="H29" s="585" t="s">
        <v>294</v>
      </c>
      <c r="I29" s="585"/>
      <c r="J29" s="585"/>
      <c r="K29" s="585"/>
      <c r="L29" s="585"/>
      <c r="M29" s="159"/>
    </row>
    <row r="30" spans="1:12" ht="18.75">
      <c r="A30" s="568"/>
      <c r="B30" s="568"/>
      <c r="C30" s="568"/>
      <c r="D30" s="568"/>
      <c r="E30" s="158"/>
      <c r="F30" s="158"/>
      <c r="G30" s="158"/>
      <c r="H30" s="570" t="s">
        <v>295</v>
      </c>
      <c r="I30" s="570"/>
      <c r="J30" s="570"/>
      <c r="K30" s="570"/>
      <c r="L30" s="570"/>
    </row>
    <row r="31" spans="1:12" s="32" customFormat="1" ht="16.5" customHeight="1">
      <c r="A31" s="507"/>
      <c r="B31" s="507"/>
      <c r="C31" s="507"/>
      <c r="D31" s="507"/>
      <c r="E31" s="160"/>
      <c r="F31" s="160"/>
      <c r="G31" s="160"/>
      <c r="H31" s="508"/>
      <c r="I31" s="508"/>
      <c r="J31" s="508"/>
      <c r="K31" s="508"/>
      <c r="L31" s="508"/>
    </row>
    <row r="32" spans="1:12" ht="18.75">
      <c r="A32" s="89"/>
      <c r="B32" s="507" t="s">
        <v>276</v>
      </c>
      <c r="C32" s="507"/>
      <c r="D32" s="507"/>
      <c r="E32" s="160"/>
      <c r="F32" s="160"/>
      <c r="G32" s="160"/>
      <c r="H32" s="160"/>
      <c r="I32" s="569" t="s">
        <v>276</v>
      </c>
      <c r="J32" s="569"/>
      <c r="K32" s="56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459" t="s">
        <v>229</v>
      </c>
      <c r="B37" s="459"/>
      <c r="C37" s="459"/>
      <c r="D37" s="459"/>
      <c r="E37" s="91"/>
      <c r="F37" s="91"/>
      <c r="G37" s="91"/>
      <c r="H37" s="460" t="s">
        <v>229</v>
      </c>
      <c r="I37" s="460"/>
      <c r="J37" s="460"/>
      <c r="K37" s="460"/>
      <c r="L37" s="460"/>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563" t="s">
        <v>46</v>
      </c>
      <c r="C40" s="563"/>
      <c r="D40" s="563"/>
      <c r="E40" s="563"/>
      <c r="F40" s="563"/>
      <c r="G40" s="563"/>
      <c r="H40" s="563"/>
      <c r="I40" s="563"/>
      <c r="J40" s="563"/>
      <c r="K40" s="563"/>
      <c r="L40" s="563"/>
    </row>
    <row r="41" spans="1:12" ht="16.5" customHeight="1">
      <c r="A41" s="165"/>
      <c r="B41" s="562" t="s">
        <v>48</v>
      </c>
      <c r="C41" s="562"/>
      <c r="D41" s="562"/>
      <c r="E41" s="562"/>
      <c r="F41" s="562"/>
      <c r="G41" s="562"/>
      <c r="H41" s="562"/>
      <c r="I41" s="562"/>
      <c r="J41" s="562"/>
      <c r="K41" s="562"/>
      <c r="L41" s="562"/>
    </row>
    <row r="42" ht="15.75">
      <c r="B42" s="38" t="s">
        <v>47</v>
      </c>
    </row>
  </sheetData>
  <sheetProtection/>
  <mergeCells count="38">
    <mergeCell ref="N6:N10"/>
    <mergeCell ref="A1:C1"/>
    <mergeCell ref="C6:C10"/>
    <mergeCell ref="E9:E10"/>
    <mergeCell ref="D6:I6"/>
    <mergeCell ref="E8:I8"/>
    <mergeCell ref="D8:D10"/>
    <mergeCell ref="F9:I9"/>
    <mergeCell ref="D7:I7"/>
    <mergeCell ref="J3:L3"/>
    <mergeCell ref="J4:L4"/>
    <mergeCell ref="A2:C2"/>
    <mergeCell ref="M6:M10"/>
    <mergeCell ref="H29:L29"/>
    <mergeCell ref="A13:B13"/>
    <mergeCell ref="A12:B12"/>
    <mergeCell ref="J9:L9"/>
    <mergeCell ref="J6:L8"/>
    <mergeCell ref="H30:L30"/>
    <mergeCell ref="H31:L31"/>
    <mergeCell ref="A3:C3"/>
    <mergeCell ref="D1:I3"/>
    <mergeCell ref="J5:L5"/>
    <mergeCell ref="D4:I4"/>
    <mergeCell ref="A4:C4"/>
    <mergeCell ref="J1:L1"/>
    <mergeCell ref="J2:L2"/>
    <mergeCell ref="A6:B10"/>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26" t="s">
        <v>117</v>
      </c>
      <c r="B1" s="626"/>
      <c r="C1" s="626"/>
      <c r="D1" s="622" t="s">
        <v>298</v>
      </c>
      <c r="E1" s="623"/>
      <c r="F1" s="623"/>
      <c r="G1" s="623"/>
      <c r="H1" s="623"/>
      <c r="I1" s="623"/>
      <c r="J1" s="623"/>
      <c r="K1" s="623"/>
      <c r="L1" s="623"/>
      <c r="M1" s="623"/>
      <c r="N1" s="623"/>
      <c r="O1" s="212"/>
      <c r="P1" s="169" t="s">
        <v>348</v>
      </c>
      <c r="Q1" s="168"/>
      <c r="R1" s="168"/>
      <c r="S1" s="168"/>
      <c r="T1" s="168"/>
      <c r="U1" s="212"/>
    </row>
    <row r="2" spans="1:21" ht="16.5" customHeight="1">
      <c r="A2" s="624" t="s">
        <v>299</v>
      </c>
      <c r="B2" s="624"/>
      <c r="C2" s="624"/>
      <c r="D2" s="623"/>
      <c r="E2" s="623"/>
      <c r="F2" s="623"/>
      <c r="G2" s="623"/>
      <c r="H2" s="623"/>
      <c r="I2" s="623"/>
      <c r="J2" s="623"/>
      <c r="K2" s="623"/>
      <c r="L2" s="623"/>
      <c r="M2" s="623"/>
      <c r="N2" s="623"/>
      <c r="O2" s="213"/>
      <c r="P2" s="615" t="s">
        <v>300</v>
      </c>
      <c r="Q2" s="615"/>
      <c r="R2" s="615"/>
      <c r="S2" s="615"/>
      <c r="T2" s="615"/>
      <c r="U2" s="213"/>
    </row>
    <row r="3" spans="1:21" ht="16.5" customHeight="1">
      <c r="A3" s="595" t="s">
        <v>301</v>
      </c>
      <c r="B3" s="595"/>
      <c r="C3" s="595"/>
      <c r="D3" s="627" t="s">
        <v>302</v>
      </c>
      <c r="E3" s="627"/>
      <c r="F3" s="627"/>
      <c r="G3" s="627"/>
      <c r="H3" s="627"/>
      <c r="I3" s="627"/>
      <c r="J3" s="627"/>
      <c r="K3" s="627"/>
      <c r="L3" s="627"/>
      <c r="M3" s="627"/>
      <c r="N3" s="627"/>
      <c r="O3" s="213"/>
      <c r="P3" s="173" t="s">
        <v>347</v>
      </c>
      <c r="Q3" s="213"/>
      <c r="R3" s="213"/>
      <c r="S3" s="213"/>
      <c r="T3" s="213"/>
      <c r="U3" s="213"/>
    </row>
    <row r="4" spans="1:21" ht="16.5" customHeight="1">
      <c r="A4" s="628" t="s">
        <v>241</v>
      </c>
      <c r="B4" s="628"/>
      <c r="C4" s="628"/>
      <c r="D4" s="604"/>
      <c r="E4" s="604"/>
      <c r="F4" s="604"/>
      <c r="G4" s="604"/>
      <c r="H4" s="604"/>
      <c r="I4" s="604"/>
      <c r="J4" s="604"/>
      <c r="K4" s="604"/>
      <c r="L4" s="604"/>
      <c r="M4" s="604"/>
      <c r="N4" s="604"/>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616" t="s">
        <v>53</v>
      </c>
      <c r="B6" s="617"/>
      <c r="C6" s="600" t="s">
        <v>118</v>
      </c>
      <c r="D6" s="625" t="s">
        <v>119</v>
      </c>
      <c r="E6" s="599"/>
      <c r="F6" s="599"/>
      <c r="G6" s="599"/>
      <c r="H6" s="599"/>
      <c r="I6" s="599"/>
      <c r="J6" s="599"/>
      <c r="K6" s="599"/>
      <c r="L6" s="599"/>
      <c r="M6" s="599"/>
      <c r="N6" s="599"/>
      <c r="O6" s="599"/>
      <c r="P6" s="599"/>
      <c r="Q6" s="599"/>
      <c r="R6" s="599"/>
      <c r="S6" s="599"/>
      <c r="T6" s="600" t="s">
        <v>120</v>
      </c>
      <c r="U6" s="216"/>
    </row>
    <row r="7" spans="1:20" s="218" customFormat="1" ht="12.75" customHeight="1">
      <c r="A7" s="618"/>
      <c r="B7" s="619"/>
      <c r="C7" s="600"/>
      <c r="D7" s="601" t="s">
        <v>115</v>
      </c>
      <c r="E7" s="599" t="s">
        <v>7</v>
      </c>
      <c r="F7" s="599"/>
      <c r="G7" s="599"/>
      <c r="H7" s="599"/>
      <c r="I7" s="599"/>
      <c r="J7" s="599"/>
      <c r="K7" s="599"/>
      <c r="L7" s="599"/>
      <c r="M7" s="599"/>
      <c r="N7" s="599"/>
      <c r="O7" s="599"/>
      <c r="P7" s="599"/>
      <c r="Q7" s="599"/>
      <c r="R7" s="599"/>
      <c r="S7" s="599"/>
      <c r="T7" s="600"/>
    </row>
    <row r="8" spans="1:21" s="218" customFormat="1" ht="43.5" customHeight="1">
      <c r="A8" s="618"/>
      <c r="B8" s="619"/>
      <c r="C8" s="600"/>
      <c r="D8" s="602"/>
      <c r="E8" s="632" t="s">
        <v>121</v>
      </c>
      <c r="F8" s="600"/>
      <c r="G8" s="600"/>
      <c r="H8" s="600" t="s">
        <v>122</v>
      </c>
      <c r="I8" s="600"/>
      <c r="J8" s="600"/>
      <c r="K8" s="600" t="s">
        <v>123</v>
      </c>
      <c r="L8" s="600"/>
      <c r="M8" s="600" t="s">
        <v>124</v>
      </c>
      <c r="N8" s="600"/>
      <c r="O8" s="600"/>
      <c r="P8" s="600" t="s">
        <v>125</v>
      </c>
      <c r="Q8" s="600" t="s">
        <v>126</v>
      </c>
      <c r="R8" s="600" t="s">
        <v>127</v>
      </c>
      <c r="S8" s="629" t="s">
        <v>128</v>
      </c>
      <c r="T8" s="600"/>
      <c r="U8" s="592" t="s">
        <v>304</v>
      </c>
    </row>
    <row r="9" spans="1:21" s="218" customFormat="1" ht="44.25" customHeight="1">
      <c r="A9" s="620"/>
      <c r="B9" s="621"/>
      <c r="C9" s="600"/>
      <c r="D9" s="603"/>
      <c r="E9" s="219" t="s">
        <v>129</v>
      </c>
      <c r="F9" s="215" t="s">
        <v>130</v>
      </c>
      <c r="G9" s="215" t="s">
        <v>305</v>
      </c>
      <c r="H9" s="215" t="s">
        <v>131</v>
      </c>
      <c r="I9" s="215" t="s">
        <v>132</v>
      </c>
      <c r="J9" s="215" t="s">
        <v>133</v>
      </c>
      <c r="K9" s="215" t="s">
        <v>130</v>
      </c>
      <c r="L9" s="215" t="s">
        <v>134</v>
      </c>
      <c r="M9" s="215" t="s">
        <v>135</v>
      </c>
      <c r="N9" s="215" t="s">
        <v>136</v>
      </c>
      <c r="O9" s="215" t="s">
        <v>306</v>
      </c>
      <c r="P9" s="600"/>
      <c r="Q9" s="600"/>
      <c r="R9" s="600"/>
      <c r="S9" s="629"/>
      <c r="T9" s="600"/>
      <c r="U9" s="593"/>
    </row>
    <row r="10" spans="1:21" s="222" customFormat="1" ht="15.75" customHeight="1">
      <c r="A10" s="596" t="s">
        <v>6</v>
      </c>
      <c r="B10" s="59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593"/>
    </row>
    <row r="11" spans="1:21" s="222" customFormat="1" ht="15.75" customHeight="1">
      <c r="A11" s="630" t="s">
        <v>284</v>
      </c>
      <c r="B11" s="63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594"/>
    </row>
    <row r="12" spans="1:21" s="222" customFormat="1" ht="15.75" customHeight="1">
      <c r="A12" s="606" t="s">
        <v>285</v>
      </c>
      <c r="B12" s="60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12" t="s">
        <v>30</v>
      </c>
      <c r="B13" s="61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598" t="s">
        <v>272</v>
      </c>
      <c r="C28" s="598"/>
      <c r="D28" s="598"/>
      <c r="E28" s="598"/>
      <c r="F28" s="181"/>
      <c r="G28" s="181"/>
      <c r="H28" s="181"/>
      <c r="I28" s="181"/>
      <c r="J28" s="181"/>
      <c r="K28" s="181" t="s">
        <v>137</v>
      </c>
      <c r="L28" s="182"/>
      <c r="M28" s="605" t="s">
        <v>307</v>
      </c>
      <c r="N28" s="605"/>
      <c r="O28" s="605"/>
      <c r="P28" s="605"/>
      <c r="Q28" s="605"/>
      <c r="R28" s="605"/>
      <c r="S28" s="605"/>
      <c r="T28" s="605"/>
    </row>
    <row r="29" spans="1:20" s="233" customFormat="1" ht="18.75" customHeight="1">
      <c r="A29" s="232"/>
      <c r="B29" s="611" t="s">
        <v>138</v>
      </c>
      <c r="C29" s="611"/>
      <c r="D29" s="611"/>
      <c r="E29" s="234"/>
      <c r="F29" s="183"/>
      <c r="G29" s="183"/>
      <c r="H29" s="183"/>
      <c r="I29" s="183"/>
      <c r="J29" s="183"/>
      <c r="K29" s="183"/>
      <c r="L29" s="182"/>
      <c r="M29" s="614" t="s">
        <v>296</v>
      </c>
      <c r="N29" s="614"/>
      <c r="O29" s="614"/>
      <c r="P29" s="614"/>
      <c r="Q29" s="614"/>
      <c r="R29" s="614"/>
      <c r="S29" s="614"/>
      <c r="T29" s="614"/>
    </row>
    <row r="30" spans="1:20" s="233" customFormat="1" ht="18.75">
      <c r="A30" s="184"/>
      <c r="B30" s="608"/>
      <c r="C30" s="608"/>
      <c r="D30" s="608"/>
      <c r="E30" s="186"/>
      <c r="F30" s="186"/>
      <c r="G30" s="186"/>
      <c r="H30" s="186"/>
      <c r="I30" s="186"/>
      <c r="J30" s="186"/>
      <c r="K30" s="186"/>
      <c r="L30" s="186"/>
      <c r="M30" s="609"/>
      <c r="N30" s="609"/>
      <c r="O30" s="609"/>
      <c r="P30" s="609"/>
      <c r="Q30" s="609"/>
      <c r="R30" s="609"/>
      <c r="S30" s="609"/>
      <c r="T30" s="60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10" t="s">
        <v>276</v>
      </c>
      <c r="C36" s="610"/>
      <c r="D36" s="610"/>
      <c r="E36" s="236"/>
      <c r="F36" s="236"/>
      <c r="G36" s="236"/>
      <c r="H36" s="236"/>
      <c r="I36" s="236"/>
      <c r="J36" s="236"/>
      <c r="K36" s="236"/>
      <c r="L36" s="236"/>
      <c r="M36" s="236"/>
      <c r="N36" s="610" t="s">
        <v>276</v>
      </c>
      <c r="O36" s="610"/>
      <c r="P36" s="610"/>
      <c r="Q36" s="610"/>
      <c r="R36" s="610"/>
      <c r="S36" s="61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459" t="s">
        <v>229</v>
      </c>
      <c r="C38" s="459"/>
      <c r="D38" s="459"/>
      <c r="E38" s="210"/>
      <c r="F38" s="210"/>
      <c r="G38" s="210"/>
      <c r="H38" s="210"/>
      <c r="I38" s="182"/>
      <c r="J38" s="182"/>
      <c r="K38" s="182"/>
      <c r="L38" s="182"/>
      <c r="M38" s="460" t="s">
        <v>230</v>
      </c>
      <c r="N38" s="460"/>
      <c r="O38" s="460"/>
      <c r="P38" s="460"/>
      <c r="Q38" s="460"/>
      <c r="R38" s="460"/>
      <c r="S38" s="460"/>
      <c r="T38" s="460"/>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58" t="s">
        <v>143</v>
      </c>
      <c r="B1" s="658"/>
      <c r="C1" s="658"/>
      <c r="D1" s="238"/>
      <c r="E1" s="667" t="s">
        <v>144</v>
      </c>
      <c r="F1" s="667"/>
      <c r="G1" s="667"/>
      <c r="H1" s="667"/>
      <c r="I1" s="667"/>
      <c r="J1" s="667"/>
      <c r="K1" s="667"/>
      <c r="L1" s="667"/>
      <c r="M1" s="667"/>
      <c r="N1" s="667"/>
      <c r="O1" s="191"/>
      <c r="P1" s="663" t="s">
        <v>346</v>
      </c>
      <c r="Q1" s="663"/>
      <c r="R1" s="663"/>
      <c r="S1" s="663"/>
      <c r="T1" s="663"/>
    </row>
    <row r="2" spans="1:20" ht="15.75" customHeight="1">
      <c r="A2" s="659" t="s">
        <v>308</v>
      </c>
      <c r="B2" s="659"/>
      <c r="C2" s="659"/>
      <c r="D2" s="659"/>
      <c r="E2" s="661" t="s">
        <v>145</v>
      </c>
      <c r="F2" s="661"/>
      <c r="G2" s="661"/>
      <c r="H2" s="661"/>
      <c r="I2" s="661"/>
      <c r="J2" s="661"/>
      <c r="K2" s="661"/>
      <c r="L2" s="661"/>
      <c r="M2" s="661"/>
      <c r="N2" s="661"/>
      <c r="O2" s="194"/>
      <c r="P2" s="664" t="s">
        <v>288</v>
      </c>
      <c r="Q2" s="664"/>
      <c r="R2" s="664"/>
      <c r="S2" s="664"/>
      <c r="T2" s="664"/>
    </row>
    <row r="3" spans="1:20" ht="17.25">
      <c r="A3" s="659" t="s">
        <v>239</v>
      </c>
      <c r="B3" s="659"/>
      <c r="C3" s="659"/>
      <c r="D3" s="239"/>
      <c r="E3" s="669" t="s">
        <v>240</v>
      </c>
      <c r="F3" s="669"/>
      <c r="G3" s="669"/>
      <c r="H3" s="669"/>
      <c r="I3" s="669"/>
      <c r="J3" s="669"/>
      <c r="K3" s="669"/>
      <c r="L3" s="669"/>
      <c r="M3" s="669"/>
      <c r="N3" s="669"/>
      <c r="O3" s="194"/>
      <c r="P3" s="665" t="s">
        <v>347</v>
      </c>
      <c r="Q3" s="665"/>
      <c r="R3" s="665"/>
      <c r="S3" s="665"/>
      <c r="T3" s="665"/>
    </row>
    <row r="4" spans="1:20" ht="18.75" customHeight="1">
      <c r="A4" s="660" t="s">
        <v>241</v>
      </c>
      <c r="B4" s="660"/>
      <c r="C4" s="660"/>
      <c r="D4" s="662"/>
      <c r="E4" s="662"/>
      <c r="F4" s="662"/>
      <c r="G4" s="662"/>
      <c r="H4" s="662"/>
      <c r="I4" s="662"/>
      <c r="J4" s="662"/>
      <c r="K4" s="662"/>
      <c r="L4" s="662"/>
      <c r="M4" s="662"/>
      <c r="N4" s="662"/>
      <c r="O4" s="195"/>
      <c r="P4" s="664" t="s">
        <v>280</v>
      </c>
      <c r="Q4" s="665"/>
      <c r="R4" s="665"/>
      <c r="S4" s="665"/>
      <c r="T4" s="665"/>
    </row>
    <row r="5" spans="1:23" ht="15">
      <c r="A5" s="208"/>
      <c r="B5" s="208"/>
      <c r="C5" s="240"/>
      <c r="D5" s="240"/>
      <c r="E5" s="208"/>
      <c r="F5" s="208"/>
      <c r="G5" s="208"/>
      <c r="H5" s="208"/>
      <c r="I5" s="208"/>
      <c r="J5" s="208"/>
      <c r="K5" s="208"/>
      <c r="L5" s="208"/>
      <c r="P5" s="650" t="s">
        <v>303</v>
      </c>
      <c r="Q5" s="650"/>
      <c r="R5" s="650"/>
      <c r="S5" s="650"/>
      <c r="T5" s="650"/>
      <c r="U5" s="241"/>
      <c r="V5" s="241"/>
      <c r="W5" s="241"/>
    </row>
    <row r="6" spans="1:23" ht="29.25" customHeight="1">
      <c r="A6" s="616" t="s">
        <v>53</v>
      </c>
      <c r="B6" s="639"/>
      <c r="C6" s="633" t="s">
        <v>2</v>
      </c>
      <c r="D6" s="651" t="s">
        <v>146</v>
      </c>
      <c r="E6" s="643"/>
      <c r="F6" s="643"/>
      <c r="G6" s="643"/>
      <c r="H6" s="643"/>
      <c r="I6" s="643"/>
      <c r="J6" s="644"/>
      <c r="K6" s="670" t="s">
        <v>147</v>
      </c>
      <c r="L6" s="671"/>
      <c r="M6" s="671"/>
      <c r="N6" s="671"/>
      <c r="O6" s="671"/>
      <c r="P6" s="671"/>
      <c r="Q6" s="671"/>
      <c r="R6" s="671"/>
      <c r="S6" s="671"/>
      <c r="T6" s="672"/>
      <c r="U6" s="242"/>
      <c r="V6" s="243"/>
      <c r="W6" s="243"/>
    </row>
    <row r="7" spans="1:20" ht="19.5" customHeight="1">
      <c r="A7" s="618"/>
      <c r="B7" s="640"/>
      <c r="C7" s="634"/>
      <c r="D7" s="643" t="s">
        <v>7</v>
      </c>
      <c r="E7" s="643"/>
      <c r="F7" s="643"/>
      <c r="G7" s="643"/>
      <c r="H7" s="643"/>
      <c r="I7" s="643"/>
      <c r="J7" s="644"/>
      <c r="K7" s="673"/>
      <c r="L7" s="674"/>
      <c r="M7" s="674"/>
      <c r="N7" s="674"/>
      <c r="O7" s="674"/>
      <c r="P7" s="674"/>
      <c r="Q7" s="674"/>
      <c r="R7" s="674"/>
      <c r="S7" s="674"/>
      <c r="T7" s="675"/>
    </row>
    <row r="8" spans="1:20" ht="33" customHeight="1">
      <c r="A8" s="618"/>
      <c r="B8" s="640"/>
      <c r="C8" s="634"/>
      <c r="D8" s="649" t="s">
        <v>148</v>
      </c>
      <c r="E8" s="642"/>
      <c r="F8" s="636" t="s">
        <v>149</v>
      </c>
      <c r="G8" s="642"/>
      <c r="H8" s="636" t="s">
        <v>150</v>
      </c>
      <c r="I8" s="642"/>
      <c r="J8" s="636" t="s">
        <v>151</v>
      </c>
      <c r="K8" s="666" t="s">
        <v>152</v>
      </c>
      <c r="L8" s="666"/>
      <c r="M8" s="666"/>
      <c r="N8" s="666" t="s">
        <v>153</v>
      </c>
      <c r="O8" s="666"/>
      <c r="P8" s="666"/>
      <c r="Q8" s="636" t="s">
        <v>154</v>
      </c>
      <c r="R8" s="668" t="s">
        <v>155</v>
      </c>
      <c r="S8" s="668" t="s">
        <v>156</v>
      </c>
      <c r="T8" s="636" t="s">
        <v>157</v>
      </c>
    </row>
    <row r="9" spans="1:20" ht="18.75" customHeight="1">
      <c r="A9" s="618"/>
      <c r="B9" s="640"/>
      <c r="C9" s="634"/>
      <c r="D9" s="649" t="s">
        <v>158</v>
      </c>
      <c r="E9" s="636" t="s">
        <v>159</v>
      </c>
      <c r="F9" s="636" t="s">
        <v>158</v>
      </c>
      <c r="G9" s="636" t="s">
        <v>159</v>
      </c>
      <c r="H9" s="636" t="s">
        <v>158</v>
      </c>
      <c r="I9" s="636" t="s">
        <v>160</v>
      </c>
      <c r="J9" s="636"/>
      <c r="K9" s="666"/>
      <c r="L9" s="666"/>
      <c r="M9" s="666"/>
      <c r="N9" s="666"/>
      <c r="O9" s="666"/>
      <c r="P9" s="666"/>
      <c r="Q9" s="636"/>
      <c r="R9" s="668"/>
      <c r="S9" s="668"/>
      <c r="T9" s="636"/>
    </row>
    <row r="10" spans="1:20" ht="23.25" customHeight="1">
      <c r="A10" s="620"/>
      <c r="B10" s="641"/>
      <c r="C10" s="635"/>
      <c r="D10" s="649"/>
      <c r="E10" s="636"/>
      <c r="F10" s="636"/>
      <c r="G10" s="636"/>
      <c r="H10" s="636"/>
      <c r="I10" s="636"/>
      <c r="J10" s="636"/>
      <c r="K10" s="244" t="s">
        <v>161</v>
      </c>
      <c r="L10" s="244" t="s">
        <v>136</v>
      </c>
      <c r="M10" s="244" t="s">
        <v>162</v>
      </c>
      <c r="N10" s="244" t="s">
        <v>161</v>
      </c>
      <c r="O10" s="244" t="s">
        <v>163</v>
      </c>
      <c r="P10" s="244" t="s">
        <v>164</v>
      </c>
      <c r="Q10" s="636"/>
      <c r="R10" s="668"/>
      <c r="S10" s="668"/>
      <c r="T10" s="636"/>
    </row>
    <row r="11" spans="1:32" s="201" customFormat="1" ht="17.25" customHeight="1">
      <c r="A11" s="637" t="s">
        <v>6</v>
      </c>
      <c r="B11" s="63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55" t="s">
        <v>309</v>
      </c>
      <c r="B12" s="656"/>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45" t="s">
        <v>285</v>
      </c>
      <c r="B13" s="646"/>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48" t="s">
        <v>165</v>
      </c>
      <c r="B14" s="64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653" t="s">
        <v>297</v>
      </c>
      <c r="C29" s="653"/>
      <c r="D29" s="653"/>
      <c r="E29" s="653"/>
      <c r="F29" s="258"/>
      <c r="G29" s="258"/>
      <c r="H29" s="258"/>
      <c r="I29" s="258"/>
      <c r="J29" s="258"/>
      <c r="K29" s="258"/>
      <c r="L29" s="206"/>
      <c r="M29" s="652" t="s">
        <v>310</v>
      </c>
      <c r="N29" s="652"/>
      <c r="O29" s="652"/>
      <c r="P29" s="652"/>
      <c r="Q29" s="652"/>
      <c r="R29" s="652"/>
      <c r="S29" s="652"/>
      <c r="T29" s="652"/>
    </row>
    <row r="30" spans="1:20" ht="18.75" customHeight="1">
      <c r="A30" s="202"/>
      <c r="B30" s="654" t="s">
        <v>138</v>
      </c>
      <c r="C30" s="654"/>
      <c r="D30" s="654"/>
      <c r="E30" s="654"/>
      <c r="F30" s="205"/>
      <c r="G30" s="205"/>
      <c r="H30" s="205"/>
      <c r="I30" s="205"/>
      <c r="J30" s="205"/>
      <c r="K30" s="205"/>
      <c r="L30" s="206"/>
      <c r="M30" s="657" t="s">
        <v>139</v>
      </c>
      <c r="N30" s="657"/>
      <c r="O30" s="657"/>
      <c r="P30" s="657"/>
      <c r="Q30" s="657"/>
      <c r="R30" s="657"/>
      <c r="S30" s="657"/>
      <c r="T30" s="657"/>
    </row>
    <row r="31" spans="1:20" ht="18.75">
      <c r="A31" s="208"/>
      <c r="B31" s="608"/>
      <c r="C31" s="608"/>
      <c r="D31" s="608"/>
      <c r="E31" s="608"/>
      <c r="F31" s="209"/>
      <c r="G31" s="209"/>
      <c r="H31" s="209"/>
      <c r="I31" s="209"/>
      <c r="J31" s="209"/>
      <c r="K31" s="209"/>
      <c r="L31" s="209"/>
      <c r="M31" s="609"/>
      <c r="N31" s="609"/>
      <c r="O31" s="609"/>
      <c r="P31" s="609"/>
      <c r="Q31" s="609"/>
      <c r="R31" s="609"/>
      <c r="S31" s="609"/>
      <c r="T31" s="60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47" t="s">
        <v>276</v>
      </c>
      <c r="C33" s="647"/>
      <c r="D33" s="647"/>
      <c r="E33" s="647"/>
      <c r="F33" s="647"/>
      <c r="G33" s="259"/>
      <c r="H33" s="259"/>
      <c r="I33" s="259"/>
      <c r="J33" s="259"/>
      <c r="K33" s="259"/>
      <c r="L33" s="259"/>
      <c r="M33" s="259"/>
      <c r="N33" s="647" t="s">
        <v>276</v>
      </c>
      <c r="O33" s="647"/>
      <c r="P33" s="647"/>
      <c r="Q33" s="647"/>
      <c r="R33" s="647"/>
      <c r="S33" s="64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459" t="s">
        <v>229</v>
      </c>
      <c r="C35" s="459"/>
      <c r="D35" s="459"/>
      <c r="E35" s="459"/>
      <c r="F35" s="210"/>
      <c r="G35" s="210"/>
      <c r="H35" s="210"/>
      <c r="I35" s="182"/>
      <c r="J35" s="182"/>
      <c r="K35" s="182"/>
      <c r="L35" s="182"/>
      <c r="M35" s="460" t="s">
        <v>230</v>
      </c>
      <c r="N35" s="460"/>
      <c r="O35" s="460"/>
      <c r="P35" s="460"/>
      <c r="Q35" s="460"/>
      <c r="R35" s="460"/>
      <c r="S35" s="460"/>
      <c r="T35" s="460"/>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D9:D10"/>
    <mergeCell ref="H8:I8"/>
    <mergeCell ref="I9:I10"/>
    <mergeCell ref="N8:P9"/>
    <mergeCell ref="E1:N1"/>
    <mergeCell ref="Q8:Q10"/>
    <mergeCell ref="R8:R10"/>
    <mergeCell ref="E3:N3"/>
    <mergeCell ref="K6:T7"/>
    <mergeCell ref="D8:E8"/>
    <mergeCell ref="G9:G10"/>
    <mergeCell ref="T8:T10"/>
    <mergeCell ref="S8:S10"/>
    <mergeCell ref="P1:T1"/>
    <mergeCell ref="P2:T2"/>
    <mergeCell ref="P3:T3"/>
    <mergeCell ref="P4:T4"/>
    <mergeCell ref="A1:C1"/>
    <mergeCell ref="A3:C3"/>
    <mergeCell ref="A4:C4"/>
    <mergeCell ref="E2:N2"/>
    <mergeCell ref="A2:D2"/>
    <mergeCell ref="D4:N4"/>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M31:T31"/>
    <mergeCell ref="C6:C10"/>
    <mergeCell ref="E9:E10"/>
    <mergeCell ref="A11:B11"/>
    <mergeCell ref="F9:F10"/>
    <mergeCell ref="A6:B10"/>
    <mergeCell ref="F8:G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679" t="s">
        <v>168</v>
      </c>
      <c r="B1" s="679"/>
      <c r="C1" s="679"/>
      <c r="D1" s="682" t="s">
        <v>349</v>
      </c>
      <c r="E1" s="682"/>
      <c r="F1" s="682"/>
      <c r="G1" s="682"/>
      <c r="H1" s="682"/>
      <c r="I1" s="682"/>
      <c r="J1" s="683" t="s">
        <v>350</v>
      </c>
      <c r="K1" s="684"/>
      <c r="L1" s="684"/>
    </row>
    <row r="2" spans="1:12" ht="34.5" customHeight="1">
      <c r="A2" s="685" t="s">
        <v>311</v>
      </c>
      <c r="B2" s="685"/>
      <c r="C2" s="685"/>
      <c r="D2" s="682"/>
      <c r="E2" s="682"/>
      <c r="F2" s="682"/>
      <c r="G2" s="682"/>
      <c r="H2" s="682"/>
      <c r="I2" s="682"/>
      <c r="J2" s="686" t="s">
        <v>351</v>
      </c>
      <c r="K2" s="687"/>
      <c r="L2" s="687"/>
    </row>
    <row r="3" spans="1:12" ht="15" customHeight="1">
      <c r="A3" s="265" t="s">
        <v>241</v>
      </c>
      <c r="B3" s="174"/>
      <c r="C3" s="688"/>
      <c r="D3" s="688"/>
      <c r="E3" s="688"/>
      <c r="F3" s="688"/>
      <c r="G3" s="688"/>
      <c r="H3" s="688"/>
      <c r="I3" s="688"/>
      <c r="J3" s="680"/>
      <c r="K3" s="681"/>
      <c r="L3" s="681"/>
    </row>
    <row r="4" spans="1:12" ht="15.75" customHeight="1">
      <c r="A4" s="266"/>
      <c r="B4" s="266"/>
      <c r="C4" s="267"/>
      <c r="D4" s="267"/>
      <c r="E4" s="170"/>
      <c r="F4" s="170"/>
      <c r="G4" s="170"/>
      <c r="H4" s="268"/>
      <c r="I4" s="268"/>
      <c r="J4" s="676" t="s">
        <v>169</v>
      </c>
      <c r="K4" s="676"/>
      <c r="L4" s="676"/>
    </row>
    <row r="5" spans="1:12" s="269" customFormat="1" ht="28.5" customHeight="1">
      <c r="A5" s="690" t="s">
        <v>53</v>
      </c>
      <c r="B5" s="690"/>
      <c r="C5" s="600" t="s">
        <v>31</v>
      </c>
      <c r="D5" s="600" t="s">
        <v>170</v>
      </c>
      <c r="E5" s="600"/>
      <c r="F5" s="600"/>
      <c r="G5" s="600"/>
      <c r="H5" s="600" t="s">
        <v>171</v>
      </c>
      <c r="I5" s="600"/>
      <c r="J5" s="600" t="s">
        <v>172</v>
      </c>
      <c r="K5" s="600"/>
      <c r="L5" s="600"/>
    </row>
    <row r="6" spans="1:13" s="269" customFormat="1" ht="80.25" customHeight="1">
      <c r="A6" s="690"/>
      <c r="B6" s="690"/>
      <c r="C6" s="600"/>
      <c r="D6" s="215" t="s">
        <v>173</v>
      </c>
      <c r="E6" s="215" t="s">
        <v>174</v>
      </c>
      <c r="F6" s="215" t="s">
        <v>312</v>
      </c>
      <c r="G6" s="215" t="s">
        <v>175</v>
      </c>
      <c r="H6" s="215" t="s">
        <v>176</v>
      </c>
      <c r="I6" s="215" t="s">
        <v>177</v>
      </c>
      <c r="J6" s="215" t="s">
        <v>178</v>
      </c>
      <c r="K6" s="215" t="s">
        <v>179</v>
      </c>
      <c r="L6" s="215" t="s">
        <v>180</v>
      </c>
      <c r="M6" s="270"/>
    </row>
    <row r="7" spans="1:12" s="271" customFormat="1" ht="16.5" customHeight="1">
      <c r="A7" s="677" t="s">
        <v>6</v>
      </c>
      <c r="B7" s="677"/>
      <c r="C7" s="221">
        <v>1</v>
      </c>
      <c r="D7" s="221">
        <v>2</v>
      </c>
      <c r="E7" s="221">
        <v>3</v>
      </c>
      <c r="F7" s="221">
        <v>4</v>
      </c>
      <c r="G7" s="221">
        <v>5</v>
      </c>
      <c r="H7" s="221">
        <v>6</v>
      </c>
      <c r="I7" s="221">
        <v>7</v>
      </c>
      <c r="J7" s="221">
        <v>8</v>
      </c>
      <c r="K7" s="221">
        <v>9</v>
      </c>
      <c r="L7" s="221">
        <v>10</v>
      </c>
    </row>
    <row r="8" spans="1:12" s="271" customFormat="1" ht="16.5" customHeight="1">
      <c r="A8" s="693" t="s">
        <v>309</v>
      </c>
      <c r="B8" s="694"/>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691" t="s">
        <v>285</v>
      </c>
      <c r="B9" s="692"/>
      <c r="C9" s="224">
        <v>9</v>
      </c>
      <c r="D9" s="224">
        <v>2</v>
      </c>
      <c r="E9" s="224">
        <v>2</v>
      </c>
      <c r="F9" s="224">
        <v>0</v>
      </c>
      <c r="G9" s="224">
        <v>5</v>
      </c>
      <c r="H9" s="224">
        <v>8</v>
      </c>
      <c r="I9" s="224">
        <v>0</v>
      </c>
      <c r="J9" s="224">
        <v>8</v>
      </c>
      <c r="K9" s="224">
        <v>1</v>
      </c>
      <c r="L9" s="224">
        <v>0</v>
      </c>
    </row>
    <row r="10" spans="1:12" s="271" customFormat="1" ht="16.5" customHeight="1">
      <c r="A10" s="678" t="s">
        <v>165</v>
      </c>
      <c r="B10" s="67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598" t="s">
        <v>314</v>
      </c>
      <c r="B25" s="598"/>
      <c r="C25" s="598"/>
      <c r="D25" s="598"/>
      <c r="E25" s="182"/>
      <c r="F25" s="605" t="s">
        <v>272</v>
      </c>
      <c r="G25" s="605"/>
      <c r="H25" s="605"/>
      <c r="I25" s="605"/>
      <c r="J25" s="605"/>
      <c r="K25" s="605"/>
      <c r="L25" s="605"/>
      <c r="AJ25" s="190" t="s">
        <v>270</v>
      </c>
    </row>
    <row r="26" spans="1:44" ht="15" customHeight="1">
      <c r="A26" s="611" t="s">
        <v>138</v>
      </c>
      <c r="B26" s="611"/>
      <c r="C26" s="611"/>
      <c r="D26" s="611"/>
      <c r="E26" s="183"/>
      <c r="F26" s="614" t="s">
        <v>139</v>
      </c>
      <c r="G26" s="614"/>
      <c r="H26" s="614"/>
      <c r="I26" s="614"/>
      <c r="J26" s="614"/>
      <c r="K26" s="614"/>
      <c r="L26" s="614"/>
      <c r="AR26" s="190"/>
    </row>
    <row r="27" spans="1:12" s="170" customFormat="1" ht="18.75">
      <c r="A27" s="608"/>
      <c r="B27" s="608"/>
      <c r="C27" s="608"/>
      <c r="D27" s="608"/>
      <c r="E27" s="182"/>
      <c r="F27" s="609"/>
      <c r="G27" s="609"/>
      <c r="H27" s="609"/>
      <c r="I27" s="609"/>
      <c r="J27" s="609"/>
      <c r="K27" s="609"/>
      <c r="L27" s="609"/>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689" t="s">
        <v>276</v>
      </c>
      <c r="C29" s="689"/>
      <c r="D29" s="182"/>
      <c r="E29" s="182"/>
      <c r="F29" s="182"/>
      <c r="G29" s="182"/>
      <c r="H29" s="689" t="s">
        <v>276</v>
      </c>
      <c r="I29" s="689"/>
      <c r="J29" s="689"/>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459" t="s">
        <v>229</v>
      </c>
      <c r="B37" s="459"/>
      <c r="C37" s="459"/>
      <c r="D37" s="459"/>
      <c r="E37" s="210"/>
      <c r="F37" s="460" t="s">
        <v>230</v>
      </c>
      <c r="G37" s="460"/>
      <c r="H37" s="460"/>
      <c r="I37" s="460"/>
      <c r="J37" s="460"/>
      <c r="K37" s="460"/>
      <c r="L37" s="460"/>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02" t="s">
        <v>186</v>
      </c>
      <c r="B1" s="702"/>
      <c r="C1" s="702"/>
      <c r="D1" s="682" t="s">
        <v>352</v>
      </c>
      <c r="E1" s="682"/>
      <c r="F1" s="682"/>
      <c r="G1" s="682"/>
      <c r="H1" s="682"/>
      <c r="I1" s="170"/>
      <c r="J1" s="171" t="s">
        <v>346</v>
      </c>
      <c r="K1" s="280"/>
      <c r="L1" s="280"/>
    </row>
    <row r="2" spans="1:12" ht="15.75" customHeight="1">
      <c r="A2" s="706" t="s">
        <v>287</v>
      </c>
      <c r="B2" s="706"/>
      <c r="C2" s="706"/>
      <c r="D2" s="682"/>
      <c r="E2" s="682"/>
      <c r="F2" s="682"/>
      <c r="G2" s="682"/>
      <c r="H2" s="682"/>
      <c r="I2" s="170"/>
      <c r="J2" s="281" t="s">
        <v>288</v>
      </c>
      <c r="K2" s="281"/>
      <c r="L2" s="281"/>
    </row>
    <row r="3" spans="1:12" ht="18.75" customHeight="1">
      <c r="A3" s="624" t="s">
        <v>239</v>
      </c>
      <c r="B3" s="624"/>
      <c r="C3" s="624"/>
      <c r="D3" s="167"/>
      <c r="E3" s="167"/>
      <c r="F3" s="167"/>
      <c r="G3" s="167"/>
      <c r="H3" s="167"/>
      <c r="I3" s="170"/>
      <c r="J3" s="174" t="s">
        <v>345</v>
      </c>
      <c r="K3" s="174"/>
      <c r="L3" s="174"/>
    </row>
    <row r="4" spans="1:12" ht="15.75" customHeight="1">
      <c r="A4" s="703" t="s">
        <v>315</v>
      </c>
      <c r="B4" s="703"/>
      <c r="C4" s="703"/>
      <c r="D4" s="701"/>
      <c r="E4" s="701"/>
      <c r="F4" s="701"/>
      <c r="G4" s="701"/>
      <c r="H4" s="701"/>
      <c r="I4" s="170"/>
      <c r="J4" s="282" t="s">
        <v>280</v>
      </c>
      <c r="K4" s="282"/>
      <c r="L4" s="282"/>
    </row>
    <row r="5" spans="1:12" ht="15.75">
      <c r="A5" s="707"/>
      <c r="B5" s="707"/>
      <c r="C5" s="166"/>
      <c r="D5" s="170"/>
      <c r="E5" s="170"/>
      <c r="F5" s="170"/>
      <c r="G5" s="170"/>
      <c r="H5" s="283"/>
      <c r="I5" s="699" t="s">
        <v>316</v>
      </c>
      <c r="J5" s="699"/>
      <c r="K5" s="699"/>
      <c r="L5" s="699"/>
    </row>
    <row r="6" spans="1:12" ht="18.75" customHeight="1">
      <c r="A6" s="616" t="s">
        <v>53</v>
      </c>
      <c r="B6" s="617"/>
      <c r="C6" s="695" t="s">
        <v>187</v>
      </c>
      <c r="D6" s="612" t="s">
        <v>188</v>
      </c>
      <c r="E6" s="700"/>
      <c r="F6" s="613"/>
      <c r="G6" s="612" t="s">
        <v>189</v>
      </c>
      <c r="H6" s="700"/>
      <c r="I6" s="700"/>
      <c r="J6" s="700"/>
      <c r="K6" s="700"/>
      <c r="L6" s="613"/>
    </row>
    <row r="7" spans="1:12" ht="15.75" customHeight="1">
      <c r="A7" s="618"/>
      <c r="B7" s="619"/>
      <c r="C7" s="696"/>
      <c r="D7" s="612" t="s">
        <v>7</v>
      </c>
      <c r="E7" s="700"/>
      <c r="F7" s="613"/>
      <c r="G7" s="695" t="s">
        <v>30</v>
      </c>
      <c r="H7" s="612" t="s">
        <v>7</v>
      </c>
      <c r="I7" s="700"/>
      <c r="J7" s="700"/>
      <c r="K7" s="700"/>
      <c r="L7" s="613"/>
    </row>
    <row r="8" spans="1:12" ht="14.25" customHeight="1">
      <c r="A8" s="618"/>
      <c r="B8" s="619"/>
      <c r="C8" s="696"/>
      <c r="D8" s="695" t="s">
        <v>190</v>
      </c>
      <c r="E8" s="695" t="s">
        <v>191</v>
      </c>
      <c r="F8" s="695" t="s">
        <v>192</v>
      </c>
      <c r="G8" s="696"/>
      <c r="H8" s="695" t="s">
        <v>193</v>
      </c>
      <c r="I8" s="695" t="s">
        <v>194</v>
      </c>
      <c r="J8" s="695" t="s">
        <v>195</v>
      </c>
      <c r="K8" s="695" t="s">
        <v>196</v>
      </c>
      <c r="L8" s="695" t="s">
        <v>197</v>
      </c>
    </row>
    <row r="9" spans="1:12" ht="77.25" customHeight="1">
      <c r="A9" s="620"/>
      <c r="B9" s="621"/>
      <c r="C9" s="697"/>
      <c r="D9" s="697"/>
      <c r="E9" s="697"/>
      <c r="F9" s="697"/>
      <c r="G9" s="697"/>
      <c r="H9" s="697"/>
      <c r="I9" s="697"/>
      <c r="J9" s="697"/>
      <c r="K9" s="697"/>
      <c r="L9" s="697"/>
    </row>
    <row r="10" spans="1:12" s="271" customFormat="1" ht="16.5" customHeight="1">
      <c r="A10" s="708" t="s">
        <v>6</v>
      </c>
      <c r="B10" s="709"/>
      <c r="C10" s="220">
        <v>1</v>
      </c>
      <c r="D10" s="220">
        <v>2</v>
      </c>
      <c r="E10" s="220">
        <v>3</v>
      </c>
      <c r="F10" s="220">
        <v>4</v>
      </c>
      <c r="G10" s="220">
        <v>5</v>
      </c>
      <c r="H10" s="220">
        <v>6</v>
      </c>
      <c r="I10" s="220">
        <v>7</v>
      </c>
      <c r="J10" s="220">
        <v>8</v>
      </c>
      <c r="K10" s="221" t="s">
        <v>59</v>
      </c>
      <c r="L10" s="221" t="s">
        <v>79</v>
      </c>
    </row>
    <row r="11" spans="1:12" s="271" customFormat="1" ht="16.5" customHeight="1">
      <c r="A11" s="712" t="s">
        <v>284</v>
      </c>
      <c r="B11" s="71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10" t="s">
        <v>285</v>
      </c>
      <c r="B12" s="711"/>
      <c r="C12" s="224">
        <v>12</v>
      </c>
      <c r="D12" s="224">
        <v>0</v>
      </c>
      <c r="E12" s="224">
        <v>1</v>
      </c>
      <c r="F12" s="224">
        <v>11</v>
      </c>
      <c r="G12" s="224">
        <v>10</v>
      </c>
      <c r="H12" s="224">
        <v>0</v>
      </c>
      <c r="I12" s="224">
        <v>0</v>
      </c>
      <c r="J12" s="224">
        <v>0</v>
      </c>
      <c r="K12" s="224">
        <v>6</v>
      </c>
      <c r="L12" s="224">
        <v>4</v>
      </c>
    </row>
    <row r="13" spans="1:32" s="271" customFormat="1" ht="16.5" customHeight="1">
      <c r="A13" s="704" t="s">
        <v>30</v>
      </c>
      <c r="B13" s="70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598" t="s">
        <v>272</v>
      </c>
      <c r="B28" s="598"/>
      <c r="C28" s="598"/>
      <c r="D28" s="598"/>
      <c r="E28" s="598"/>
      <c r="F28" s="182"/>
      <c r="G28" s="181"/>
      <c r="H28" s="294" t="s">
        <v>317</v>
      </c>
      <c r="I28" s="295"/>
      <c r="J28" s="295"/>
      <c r="K28" s="295"/>
      <c r="L28" s="295"/>
      <c r="AG28" s="233" t="s">
        <v>273</v>
      </c>
      <c r="AI28" s="190">
        <f>82/88</f>
        <v>0.9318181818181818</v>
      </c>
    </row>
    <row r="29" spans="1:12" ht="15" customHeight="1">
      <c r="A29" s="611" t="s">
        <v>4</v>
      </c>
      <c r="B29" s="611"/>
      <c r="C29" s="611"/>
      <c r="D29" s="611"/>
      <c r="E29" s="611"/>
      <c r="F29" s="182"/>
      <c r="G29" s="183"/>
      <c r="H29" s="614" t="s">
        <v>139</v>
      </c>
      <c r="I29" s="614"/>
      <c r="J29" s="614"/>
      <c r="K29" s="614"/>
      <c r="L29" s="614"/>
    </row>
    <row r="30" spans="1:14" s="170" customFormat="1" ht="18.75">
      <c r="A30" s="608"/>
      <c r="B30" s="608"/>
      <c r="C30" s="608"/>
      <c r="D30" s="608"/>
      <c r="E30" s="608"/>
      <c r="F30" s="296"/>
      <c r="G30" s="182"/>
      <c r="H30" s="609"/>
      <c r="I30" s="609"/>
      <c r="J30" s="609"/>
      <c r="K30" s="609"/>
      <c r="L30" s="609"/>
      <c r="M30" s="297"/>
      <c r="N30" s="297"/>
    </row>
    <row r="31" spans="1:12" ht="18">
      <c r="A31" s="182"/>
      <c r="B31" s="182"/>
      <c r="C31" s="182"/>
      <c r="D31" s="182"/>
      <c r="E31" s="182"/>
      <c r="F31" s="182"/>
      <c r="G31" s="182"/>
      <c r="H31" s="182"/>
      <c r="I31" s="182"/>
      <c r="J31" s="182"/>
      <c r="K31" s="182"/>
      <c r="L31" s="298"/>
    </row>
    <row r="32" spans="1:12" ht="18">
      <c r="A32" s="182"/>
      <c r="B32" s="689" t="s">
        <v>276</v>
      </c>
      <c r="C32" s="689"/>
      <c r="D32" s="689"/>
      <c r="E32" s="689"/>
      <c r="F32" s="182"/>
      <c r="G32" s="182"/>
      <c r="H32" s="182"/>
      <c r="I32" s="689" t="s">
        <v>276</v>
      </c>
      <c r="J32" s="689"/>
      <c r="K32" s="689"/>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698" t="s">
        <v>198</v>
      </c>
      <c r="C40" s="698"/>
      <c r="D40" s="698"/>
      <c r="E40" s="698"/>
      <c r="F40" s="698"/>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459" t="s">
        <v>318</v>
      </c>
      <c r="B43" s="459"/>
      <c r="C43" s="459"/>
      <c r="D43" s="459"/>
      <c r="E43" s="459"/>
      <c r="F43" s="182"/>
      <c r="G43" s="301"/>
      <c r="H43" s="460" t="s">
        <v>230</v>
      </c>
      <c r="I43" s="460"/>
      <c r="J43" s="460"/>
      <c r="K43" s="460"/>
      <c r="L43" s="460"/>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26" t="s">
        <v>201</v>
      </c>
      <c r="B1" s="626"/>
      <c r="C1" s="626"/>
      <c r="D1" s="626"/>
      <c r="E1" s="306"/>
      <c r="F1" s="622" t="s">
        <v>353</v>
      </c>
      <c r="G1" s="622"/>
      <c r="H1" s="622"/>
      <c r="I1" s="622"/>
      <c r="J1" s="622"/>
      <c r="K1" s="622"/>
      <c r="L1" s="622"/>
      <c r="M1" s="622"/>
      <c r="N1" s="622"/>
      <c r="O1" s="622"/>
      <c r="P1" s="307" t="s">
        <v>277</v>
      </c>
      <c r="Q1" s="308"/>
      <c r="R1" s="308"/>
      <c r="S1" s="308"/>
      <c r="T1" s="308"/>
    </row>
    <row r="2" spans="1:20" s="177" customFormat="1" ht="20.25" customHeight="1">
      <c r="A2" s="734" t="s">
        <v>287</v>
      </c>
      <c r="B2" s="734"/>
      <c r="C2" s="734"/>
      <c r="D2" s="734"/>
      <c r="E2" s="306"/>
      <c r="F2" s="622"/>
      <c r="G2" s="622"/>
      <c r="H2" s="622"/>
      <c r="I2" s="622"/>
      <c r="J2" s="622"/>
      <c r="K2" s="622"/>
      <c r="L2" s="622"/>
      <c r="M2" s="622"/>
      <c r="N2" s="622"/>
      <c r="O2" s="622"/>
      <c r="P2" s="308" t="s">
        <v>319</v>
      </c>
      <c r="Q2" s="308"/>
      <c r="R2" s="308"/>
      <c r="S2" s="308"/>
      <c r="T2" s="308"/>
    </row>
    <row r="3" spans="1:20" s="177" customFormat="1" ht="15" customHeight="1">
      <c r="A3" s="734" t="s">
        <v>239</v>
      </c>
      <c r="B3" s="734"/>
      <c r="C3" s="734"/>
      <c r="D3" s="734"/>
      <c r="E3" s="306"/>
      <c r="F3" s="622"/>
      <c r="G3" s="622"/>
      <c r="H3" s="622"/>
      <c r="I3" s="622"/>
      <c r="J3" s="622"/>
      <c r="K3" s="622"/>
      <c r="L3" s="622"/>
      <c r="M3" s="622"/>
      <c r="N3" s="622"/>
      <c r="O3" s="622"/>
      <c r="P3" s="307" t="s">
        <v>345</v>
      </c>
      <c r="Q3" s="307"/>
      <c r="R3" s="307"/>
      <c r="S3" s="309"/>
      <c r="T3" s="309"/>
    </row>
    <row r="4" spans="1:20" s="177" customFormat="1" ht="15.75" customHeight="1">
      <c r="A4" s="733" t="s">
        <v>320</v>
      </c>
      <c r="B4" s="733"/>
      <c r="C4" s="733"/>
      <c r="D4" s="733"/>
      <c r="E4" s="307"/>
      <c r="F4" s="622"/>
      <c r="G4" s="622"/>
      <c r="H4" s="622"/>
      <c r="I4" s="622"/>
      <c r="J4" s="622"/>
      <c r="K4" s="622"/>
      <c r="L4" s="622"/>
      <c r="M4" s="622"/>
      <c r="N4" s="622"/>
      <c r="O4" s="622"/>
      <c r="P4" s="308" t="s">
        <v>289</v>
      </c>
      <c r="Q4" s="307"/>
      <c r="R4" s="307"/>
      <c r="S4" s="309"/>
      <c r="T4" s="309"/>
    </row>
    <row r="5" spans="1:18" s="177" customFormat="1" ht="24" customHeight="1">
      <c r="A5" s="310"/>
      <c r="B5" s="310"/>
      <c r="C5" s="310"/>
      <c r="F5" s="728"/>
      <c r="G5" s="728"/>
      <c r="H5" s="728"/>
      <c r="I5" s="728"/>
      <c r="J5" s="728"/>
      <c r="K5" s="728"/>
      <c r="L5" s="728"/>
      <c r="M5" s="728"/>
      <c r="N5" s="728"/>
      <c r="O5" s="728"/>
      <c r="P5" s="311" t="s">
        <v>321</v>
      </c>
      <c r="Q5" s="312"/>
      <c r="R5" s="312"/>
    </row>
    <row r="6" spans="1:20" s="313" customFormat="1" ht="21.75" customHeight="1">
      <c r="A6" s="716" t="s">
        <v>53</v>
      </c>
      <c r="B6" s="717"/>
      <c r="C6" s="629" t="s">
        <v>31</v>
      </c>
      <c r="D6" s="632"/>
      <c r="E6" s="629" t="s">
        <v>7</v>
      </c>
      <c r="F6" s="715"/>
      <c r="G6" s="715"/>
      <c r="H6" s="715"/>
      <c r="I6" s="715"/>
      <c r="J6" s="715"/>
      <c r="K6" s="715"/>
      <c r="L6" s="715"/>
      <c r="M6" s="715"/>
      <c r="N6" s="715"/>
      <c r="O6" s="715"/>
      <c r="P6" s="715"/>
      <c r="Q6" s="715"/>
      <c r="R6" s="715"/>
      <c r="S6" s="715"/>
      <c r="T6" s="632"/>
    </row>
    <row r="7" spans="1:21" s="313" customFormat="1" ht="22.5" customHeight="1">
      <c r="A7" s="718"/>
      <c r="B7" s="719"/>
      <c r="C7" s="601" t="s">
        <v>322</v>
      </c>
      <c r="D7" s="601" t="s">
        <v>323</v>
      </c>
      <c r="E7" s="629" t="s">
        <v>202</v>
      </c>
      <c r="F7" s="731"/>
      <c r="G7" s="731"/>
      <c r="H7" s="731"/>
      <c r="I7" s="731"/>
      <c r="J7" s="731"/>
      <c r="K7" s="731"/>
      <c r="L7" s="732"/>
      <c r="M7" s="629" t="s">
        <v>324</v>
      </c>
      <c r="N7" s="715"/>
      <c r="O7" s="715"/>
      <c r="P7" s="715"/>
      <c r="Q7" s="715"/>
      <c r="R7" s="715"/>
      <c r="S7" s="715"/>
      <c r="T7" s="632"/>
      <c r="U7" s="314"/>
    </row>
    <row r="8" spans="1:20" s="313" customFormat="1" ht="42.75" customHeight="1">
      <c r="A8" s="718"/>
      <c r="B8" s="719"/>
      <c r="C8" s="602"/>
      <c r="D8" s="602"/>
      <c r="E8" s="600" t="s">
        <v>325</v>
      </c>
      <c r="F8" s="600"/>
      <c r="G8" s="629" t="s">
        <v>326</v>
      </c>
      <c r="H8" s="715"/>
      <c r="I8" s="715"/>
      <c r="J8" s="715"/>
      <c r="K8" s="715"/>
      <c r="L8" s="632"/>
      <c r="M8" s="600" t="s">
        <v>327</v>
      </c>
      <c r="N8" s="600"/>
      <c r="O8" s="629" t="s">
        <v>326</v>
      </c>
      <c r="P8" s="715"/>
      <c r="Q8" s="715"/>
      <c r="R8" s="715"/>
      <c r="S8" s="715"/>
      <c r="T8" s="632"/>
    </row>
    <row r="9" spans="1:20" s="313" customFormat="1" ht="35.25" customHeight="1">
      <c r="A9" s="718"/>
      <c r="B9" s="719"/>
      <c r="C9" s="602"/>
      <c r="D9" s="602"/>
      <c r="E9" s="601" t="s">
        <v>203</v>
      </c>
      <c r="F9" s="601" t="s">
        <v>204</v>
      </c>
      <c r="G9" s="720" t="s">
        <v>205</v>
      </c>
      <c r="H9" s="721"/>
      <c r="I9" s="720" t="s">
        <v>206</v>
      </c>
      <c r="J9" s="721"/>
      <c r="K9" s="720" t="s">
        <v>207</v>
      </c>
      <c r="L9" s="721"/>
      <c r="M9" s="601" t="s">
        <v>208</v>
      </c>
      <c r="N9" s="601" t="s">
        <v>204</v>
      </c>
      <c r="O9" s="720" t="s">
        <v>205</v>
      </c>
      <c r="P9" s="721"/>
      <c r="Q9" s="720" t="s">
        <v>209</v>
      </c>
      <c r="R9" s="721"/>
      <c r="S9" s="720" t="s">
        <v>210</v>
      </c>
      <c r="T9" s="721"/>
    </row>
    <row r="10" spans="1:20" s="313" customFormat="1" ht="25.5" customHeight="1">
      <c r="A10" s="720"/>
      <c r="B10" s="721"/>
      <c r="C10" s="603"/>
      <c r="D10" s="603"/>
      <c r="E10" s="603"/>
      <c r="F10" s="603"/>
      <c r="G10" s="215" t="s">
        <v>208</v>
      </c>
      <c r="H10" s="215" t="s">
        <v>204</v>
      </c>
      <c r="I10" s="219" t="s">
        <v>208</v>
      </c>
      <c r="J10" s="215" t="s">
        <v>204</v>
      </c>
      <c r="K10" s="219" t="s">
        <v>208</v>
      </c>
      <c r="L10" s="215" t="s">
        <v>204</v>
      </c>
      <c r="M10" s="603"/>
      <c r="N10" s="603"/>
      <c r="O10" s="215" t="s">
        <v>208</v>
      </c>
      <c r="P10" s="215" t="s">
        <v>204</v>
      </c>
      <c r="Q10" s="219" t="s">
        <v>208</v>
      </c>
      <c r="R10" s="215" t="s">
        <v>204</v>
      </c>
      <c r="S10" s="219" t="s">
        <v>208</v>
      </c>
      <c r="T10" s="215" t="s">
        <v>204</v>
      </c>
    </row>
    <row r="11" spans="1:32" s="222" customFormat="1" ht="12.75">
      <c r="A11" s="729" t="s">
        <v>6</v>
      </c>
      <c r="B11" s="73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724" t="s">
        <v>309</v>
      </c>
      <c r="B12" s="725"/>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22" t="s">
        <v>285</v>
      </c>
      <c r="B13" s="723"/>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26" t="s">
        <v>30</v>
      </c>
      <c r="B14" s="72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598" t="s">
        <v>272</v>
      </c>
      <c r="C29" s="598"/>
      <c r="D29" s="598"/>
      <c r="E29" s="598"/>
      <c r="F29" s="598"/>
      <c r="G29" s="598"/>
      <c r="H29" s="181"/>
      <c r="I29" s="181"/>
      <c r="J29" s="182"/>
      <c r="K29" s="181"/>
      <c r="L29" s="605" t="s">
        <v>272</v>
      </c>
      <c r="M29" s="605"/>
      <c r="N29" s="605"/>
      <c r="O29" s="605"/>
      <c r="P29" s="605"/>
      <c r="Q29" s="605"/>
      <c r="R29" s="605"/>
      <c r="S29" s="605"/>
      <c r="T29" s="605"/>
    </row>
    <row r="30" spans="1:20" ht="15" customHeight="1">
      <c r="A30" s="180"/>
      <c r="B30" s="611" t="s">
        <v>35</v>
      </c>
      <c r="C30" s="611"/>
      <c r="D30" s="611"/>
      <c r="E30" s="611"/>
      <c r="F30" s="611"/>
      <c r="G30" s="611"/>
      <c r="H30" s="183"/>
      <c r="I30" s="183"/>
      <c r="J30" s="183"/>
      <c r="K30" s="183"/>
      <c r="L30" s="614" t="s">
        <v>228</v>
      </c>
      <c r="M30" s="614"/>
      <c r="N30" s="614"/>
      <c r="O30" s="614"/>
      <c r="P30" s="614"/>
      <c r="Q30" s="614"/>
      <c r="R30" s="614"/>
      <c r="S30" s="614"/>
      <c r="T30" s="614"/>
    </row>
    <row r="31" spans="1:20" s="320" customFormat="1" ht="18.75">
      <c r="A31" s="318"/>
      <c r="B31" s="608"/>
      <c r="C31" s="608"/>
      <c r="D31" s="608"/>
      <c r="E31" s="608"/>
      <c r="F31" s="608"/>
      <c r="G31" s="319"/>
      <c r="H31" s="319"/>
      <c r="I31" s="319"/>
      <c r="J31" s="319"/>
      <c r="K31" s="319"/>
      <c r="L31" s="609"/>
      <c r="M31" s="609"/>
      <c r="N31" s="609"/>
      <c r="O31" s="609"/>
      <c r="P31" s="609"/>
      <c r="Q31" s="609"/>
      <c r="R31" s="609"/>
      <c r="S31" s="609"/>
      <c r="T31" s="60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14" t="s">
        <v>276</v>
      </c>
      <c r="C33" s="714"/>
      <c r="D33" s="714"/>
      <c r="E33" s="714"/>
      <c r="F33" s="714"/>
      <c r="G33" s="321"/>
      <c r="H33" s="321"/>
      <c r="I33" s="321"/>
      <c r="J33" s="321"/>
      <c r="K33" s="321"/>
      <c r="L33" s="321"/>
      <c r="M33" s="321"/>
      <c r="N33" s="321"/>
      <c r="O33" s="714" t="s">
        <v>276</v>
      </c>
      <c r="P33" s="714"/>
      <c r="Q33" s="71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459" t="s">
        <v>229</v>
      </c>
      <c r="C39" s="459"/>
      <c r="D39" s="459"/>
      <c r="E39" s="459"/>
      <c r="F39" s="459"/>
      <c r="G39" s="459"/>
      <c r="H39" s="182"/>
      <c r="I39" s="182"/>
      <c r="J39" s="182"/>
      <c r="K39" s="182"/>
      <c r="L39" s="460" t="s">
        <v>230</v>
      </c>
      <c r="M39" s="460"/>
      <c r="N39" s="460"/>
      <c r="O39" s="460"/>
      <c r="P39" s="460"/>
      <c r="Q39" s="460"/>
      <c r="R39" s="460"/>
      <c r="S39" s="460"/>
      <c r="T39" s="460"/>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D1"/>
    <mergeCell ref="A4:D4"/>
    <mergeCell ref="A2:D2"/>
    <mergeCell ref="A3:D3"/>
    <mergeCell ref="F5:O5"/>
    <mergeCell ref="A11:B11"/>
    <mergeCell ref="O8:T8"/>
    <mergeCell ref="E8:F8"/>
    <mergeCell ref="S9:T9"/>
    <mergeCell ref="F9:F10"/>
    <mergeCell ref="E7:L7"/>
    <mergeCell ref="E6:T6"/>
    <mergeCell ref="M8:N8"/>
    <mergeCell ref="M9:M10"/>
    <mergeCell ref="N9:N10"/>
    <mergeCell ref="O9:P9"/>
    <mergeCell ref="B31:F31"/>
    <mergeCell ref="L31:T31"/>
    <mergeCell ref="K9:L9"/>
    <mergeCell ref="E9:E10"/>
    <mergeCell ref="Q9:R9"/>
    <mergeCell ref="C7:C10"/>
    <mergeCell ref="I9:J9"/>
    <mergeCell ref="A14:B14"/>
    <mergeCell ref="B39:G39"/>
    <mergeCell ref="L29:T29"/>
    <mergeCell ref="L30:T30"/>
    <mergeCell ref="L39:T39"/>
    <mergeCell ref="B30:G30"/>
    <mergeCell ref="B29:G29"/>
    <mergeCell ref="B33:F33"/>
    <mergeCell ref="F1:O4"/>
    <mergeCell ref="O33:Q33"/>
    <mergeCell ref="M7:T7"/>
    <mergeCell ref="A6:B10"/>
    <mergeCell ref="G9:H9"/>
    <mergeCell ref="D7:D10"/>
    <mergeCell ref="C6:D6"/>
    <mergeCell ref="A13:B13"/>
    <mergeCell ref="A12:B12"/>
    <mergeCell ref="G8:L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2016-05-06T02:04:47Z</cp:lastPrinted>
  <dcterms:created xsi:type="dcterms:W3CDTF">2004-03-07T02:36:29Z</dcterms:created>
  <dcterms:modified xsi:type="dcterms:W3CDTF">2016-06-03T09:04:37Z</dcterms:modified>
  <cp:category/>
  <cp:version/>
  <cp:contentType/>
  <cp:contentStatus/>
</cp:coreProperties>
</file>